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.0_www\ugc\2019-20\B2\NewDegree\"/>
    </mc:Choice>
  </mc:AlternateContent>
  <bookViews>
    <workbookView xWindow="1860" yWindow="0" windowWidth="18750" windowHeight="10320" tabRatio="742" activeTab="4"/>
  </bookViews>
  <sheets>
    <sheet name="Table 1-A UG Enrollment" sheetId="13" r:id="rId1"/>
    <sheet name="Table 2 Budget" sheetId="9" r:id="rId2"/>
    <sheet name="Table 3 Reallocation" sheetId="11" r:id="rId3"/>
    <sheet name="Table 4 Faculty" sheetId="14" r:id="rId4"/>
    <sheet name="Incremental Expenses With Crses" sheetId="16" r:id="rId5"/>
  </sheets>
  <definedNames>
    <definedName name="_xlnm.Print_Area" localSheetId="4">'Incremental Expenses With Crses'!$A$1:$L$64</definedName>
  </definedNames>
  <calcPr calcId="152511"/>
</workbook>
</file>

<file path=xl/calcChain.xml><?xml version="1.0" encoding="utf-8"?>
<calcChain xmlns="http://schemas.openxmlformats.org/spreadsheetml/2006/main">
  <c r="C17" i="16" l="1"/>
  <c r="F15" i="9" l="1"/>
  <c r="N15" i="9"/>
  <c r="K10" i="13" l="1"/>
  <c r="K9" i="13"/>
  <c r="K8" i="13"/>
  <c r="K7" i="13"/>
  <c r="K6" i="13"/>
  <c r="K5" i="13"/>
  <c r="I10" i="13"/>
  <c r="I9" i="13"/>
  <c r="I8" i="13"/>
  <c r="I7" i="13"/>
  <c r="I6" i="13"/>
  <c r="I5" i="13"/>
  <c r="G10" i="13"/>
  <c r="G9" i="13"/>
  <c r="G8" i="13"/>
  <c r="G7" i="13"/>
  <c r="G6" i="13"/>
  <c r="G5" i="13"/>
  <c r="E10" i="13"/>
  <c r="E9" i="13"/>
  <c r="E8" i="13"/>
  <c r="E7" i="13"/>
  <c r="E6" i="13"/>
  <c r="E5" i="13"/>
  <c r="C6" i="13"/>
  <c r="C7" i="13"/>
  <c r="C8" i="13"/>
  <c r="C9" i="13"/>
  <c r="C10" i="13"/>
  <c r="C5" i="13"/>
  <c r="K46" i="16" l="1"/>
  <c r="J8" i="9" s="1"/>
  <c r="J46" i="16"/>
  <c r="I46" i="16"/>
  <c r="H46" i="16"/>
  <c r="G46" i="16"/>
  <c r="B8" i="9" s="1"/>
  <c r="K22" i="14"/>
  <c r="M22" i="14" s="1"/>
  <c r="I22" i="14"/>
  <c r="K20" i="14"/>
  <c r="M20" i="14" s="1"/>
  <c r="I20" i="14"/>
  <c r="K18" i="14"/>
  <c r="M18" i="14" s="1"/>
  <c r="G18" i="14"/>
  <c r="I18" i="14" s="1"/>
  <c r="K16" i="14"/>
  <c r="M16" i="14" s="1"/>
  <c r="G16" i="14"/>
  <c r="I16" i="14" s="1"/>
  <c r="K14" i="14"/>
  <c r="M14" i="14" s="1"/>
  <c r="G14" i="14"/>
  <c r="I14" i="14" s="1"/>
  <c r="C11" i="13"/>
  <c r="K22" i="9" s="1"/>
  <c r="K51" i="16"/>
  <c r="J51" i="16"/>
  <c r="I51" i="16"/>
  <c r="H51" i="16"/>
  <c r="G51" i="16"/>
  <c r="K50" i="16"/>
  <c r="J50" i="16"/>
  <c r="I50" i="16"/>
  <c r="H50" i="16"/>
  <c r="G50" i="16"/>
  <c r="G55" i="16"/>
  <c r="K56" i="16"/>
  <c r="J56" i="16"/>
  <c r="I56" i="16"/>
  <c r="H56" i="16"/>
  <c r="K55" i="16"/>
  <c r="J55" i="16"/>
  <c r="I55" i="16"/>
  <c r="H55" i="16"/>
  <c r="G56" i="16"/>
  <c r="K49" i="16"/>
  <c r="J49" i="16"/>
  <c r="I49" i="16"/>
  <c r="H49" i="16"/>
  <c r="G49" i="16"/>
  <c r="K54" i="16"/>
  <c r="J54" i="16"/>
  <c r="I54" i="16"/>
  <c r="H54" i="16"/>
  <c r="K43" i="16"/>
  <c r="J43" i="16"/>
  <c r="I43" i="16"/>
  <c r="H43" i="16"/>
  <c r="K42" i="16"/>
  <c r="J42" i="16"/>
  <c r="I42" i="16"/>
  <c r="H42" i="16"/>
  <c r="G54" i="16"/>
  <c r="G43" i="16"/>
  <c r="G42" i="16"/>
  <c r="K52" i="16" l="1"/>
  <c r="K57" i="16"/>
  <c r="J9" i="9" s="1"/>
  <c r="J7" i="9"/>
  <c r="J57" i="16"/>
  <c r="G52" i="16"/>
  <c r="B7" i="9" s="1"/>
  <c r="I52" i="16"/>
  <c r="H52" i="16"/>
  <c r="G57" i="16"/>
  <c r="B9" i="9" s="1"/>
  <c r="J52" i="16"/>
  <c r="H57" i="16"/>
  <c r="I57" i="16"/>
  <c r="K44" i="16"/>
  <c r="I44" i="16"/>
  <c r="G44" i="16"/>
  <c r="J44" i="16"/>
  <c r="H44" i="16"/>
  <c r="D17" i="16"/>
  <c r="F17" i="16"/>
  <c r="E17" i="16"/>
  <c r="K61" i="16" l="1"/>
  <c r="K63" i="16" s="1"/>
  <c r="J61" i="16"/>
  <c r="H61" i="16"/>
  <c r="I61" i="16"/>
  <c r="B6" i="9"/>
  <c r="B15" i="9" s="1"/>
  <c r="C4" i="11" s="1"/>
  <c r="D4" i="11" s="1"/>
  <c r="D19" i="11" s="1"/>
  <c r="G61" i="16"/>
  <c r="G63" i="16" s="1"/>
  <c r="J6" i="9"/>
  <c r="P6" i="9" s="1"/>
  <c r="G11" i="13"/>
  <c r="E11" i="13"/>
  <c r="P14" i="9"/>
  <c r="P13" i="9"/>
  <c r="P12" i="9"/>
  <c r="P11" i="9"/>
  <c r="P10" i="9"/>
  <c r="P9" i="9"/>
  <c r="P8" i="9"/>
  <c r="P7" i="9"/>
  <c r="O15" i="9"/>
  <c r="H15" i="9"/>
  <c r="I14" i="9"/>
  <c r="I13" i="9"/>
  <c r="I12" i="9"/>
  <c r="I11" i="9"/>
  <c r="I10" i="9"/>
  <c r="I9" i="9"/>
  <c r="I8" i="9"/>
  <c r="I7" i="9"/>
  <c r="J11" i="13"/>
  <c r="I11" i="13"/>
  <c r="K4" i="14"/>
  <c r="M4" i="14" s="1"/>
  <c r="K6" i="14"/>
  <c r="M6" i="14" s="1"/>
  <c r="K8" i="14"/>
  <c r="M8" i="14" s="1"/>
  <c r="K10" i="14"/>
  <c r="M10" i="14" s="1"/>
  <c r="K12" i="14"/>
  <c r="M12" i="14" s="1"/>
  <c r="G4" i="14"/>
  <c r="I4" i="14" s="1"/>
  <c r="G6" i="14"/>
  <c r="I6" i="14" s="1"/>
  <c r="G8" i="14"/>
  <c r="I8" i="14" s="1"/>
  <c r="G10" i="14"/>
  <c r="I10" i="14" s="1"/>
  <c r="G12" i="14"/>
  <c r="I12" i="14" s="1"/>
  <c r="B11" i="13"/>
  <c r="D11" i="13"/>
  <c r="F11" i="13"/>
  <c r="H11" i="13"/>
  <c r="K11" i="13"/>
  <c r="M22" i="9" s="1"/>
  <c r="K15" i="9"/>
  <c r="L15" i="9"/>
  <c r="M15" i="9"/>
  <c r="C15" i="9"/>
  <c r="D15" i="9"/>
  <c r="E15" i="9"/>
  <c r="G15" i="9"/>
  <c r="B19" i="11"/>
  <c r="I6" i="9" l="1"/>
  <c r="I15" i="9" s="1"/>
  <c r="C19" i="11"/>
  <c r="K21" i="9"/>
  <c r="K23" i="9" s="1"/>
  <c r="J15" i="9"/>
  <c r="M21" i="9" s="1"/>
  <c r="M23" i="9" s="1"/>
  <c r="P15" i="9"/>
  <c r="M24" i="14"/>
  <c r="M30" i="14" s="1"/>
  <c r="M33" i="14" s="1"/>
  <c r="D21" i="9" s="1"/>
  <c r="I24" i="14"/>
  <c r="I30" i="14" s="1"/>
  <c r="I33" i="14" s="1"/>
  <c r="C21" i="9" s="1"/>
</calcChain>
</file>

<file path=xl/sharedStrings.xml><?xml version="1.0" encoding="utf-8"?>
<sst xmlns="http://schemas.openxmlformats.org/spreadsheetml/2006/main" count="280" uniqueCount="196">
  <si>
    <t>HC</t>
  </si>
  <si>
    <t>FTE</t>
  </si>
  <si>
    <t>Year 1</t>
  </si>
  <si>
    <t>Year 2</t>
  </si>
  <si>
    <t>Year 5</t>
  </si>
  <si>
    <t>Year 4</t>
  </si>
  <si>
    <t>Year 3</t>
  </si>
  <si>
    <t>Code</t>
  </si>
  <si>
    <t>Rank</t>
  </si>
  <si>
    <t>Contract Status</t>
  </si>
  <si>
    <t>Mos. Contract Year 1</t>
  </si>
  <si>
    <t>FTE
Year 1</t>
  </si>
  <si>
    <t>% Effort for Prg. Year 1</t>
  </si>
  <si>
    <t>PY
Year 1</t>
  </si>
  <si>
    <t>Mos. Contract Year 5</t>
  </si>
  <si>
    <t>FTE
Year 5</t>
  </si>
  <si>
    <t>% Effort for Prg. Year 5</t>
  </si>
  <si>
    <t>PY
Year 5</t>
  </si>
  <si>
    <t>A</t>
  </si>
  <si>
    <t>Asst. Prof.</t>
  </si>
  <si>
    <t>Tenure</t>
  </si>
  <si>
    <t>C</t>
  </si>
  <si>
    <t>Total Person-Years (PY)</t>
  </si>
  <si>
    <t xml:space="preserve"> PY Workload by Budget Classsification</t>
  </si>
  <si>
    <t xml:space="preserve">B </t>
  </si>
  <si>
    <t>D</t>
  </si>
  <si>
    <t>E</t>
  </si>
  <si>
    <t>Faculty Code</t>
  </si>
  <si>
    <t>Faculty</t>
  </si>
  <si>
    <t>Faculty Name or "New Hire"
Highest Degree Held 
Academic Discipline or Speciality</t>
  </si>
  <si>
    <t xml:space="preserve">Overall Totals for </t>
  </si>
  <si>
    <t xml:space="preserve"> Initial Date for Participation in Program</t>
  </si>
  <si>
    <t>Faculty Salaries and Benefits</t>
  </si>
  <si>
    <t>A &amp; P Salaries and Benefits</t>
  </si>
  <si>
    <t>USPS Salaries and Benefits</t>
  </si>
  <si>
    <t>Expenses</t>
  </si>
  <si>
    <t>Operating Capital Outlay</t>
  </si>
  <si>
    <t>Special Categories</t>
  </si>
  <si>
    <t>Contracts/Grants</t>
  </si>
  <si>
    <t>Upper-level students who are transferring from other majors within the university**</t>
  </si>
  <si>
    <t>Transfers from out of state colleges and universities***</t>
  </si>
  <si>
    <t>Students who initially entered the university as FTIC students and who are progressing from the lower to the upper level***</t>
  </si>
  <si>
    <t>Other (Explain)***</t>
  </si>
  <si>
    <t xml:space="preserve">*** Do not include individuals counted in any PRIOR CATEGORY in a given COLUMN. </t>
  </si>
  <si>
    <t>Total Costs</t>
  </si>
  <si>
    <t xml:space="preserve">Year 5 </t>
  </si>
  <si>
    <t>Base before reallocation</t>
  </si>
  <si>
    <t>Base after reallocation</t>
  </si>
  <si>
    <t>Totals</t>
  </si>
  <si>
    <t>Source of Students
(Non-duplicated headcount in any given year)*</t>
  </si>
  <si>
    <t>New faculty to be hired on a vacant line</t>
  </si>
  <si>
    <t>New faculty to be hired on a new line</t>
  </si>
  <si>
    <t>Existing faculty hired on contracts/grants</t>
  </si>
  <si>
    <t>New faculty to be hired on contracts/grants</t>
  </si>
  <si>
    <t>New Non-Recurring (E&amp;G)</t>
  </si>
  <si>
    <t>Funding Source</t>
  </si>
  <si>
    <t>Other*** (E&amp;G)</t>
  </si>
  <si>
    <t>Source of Funding</t>
  </si>
  <si>
    <t>Contracts &amp; Grants (C&amp;G)</t>
  </si>
  <si>
    <t>Continuing Base** (E&amp;G)</t>
  </si>
  <si>
    <t>Program and/or E&amp;G account from which current funds will be reallocated during Year 1</t>
  </si>
  <si>
    <t>Total E&amp;G Funding</t>
  </si>
  <si>
    <t>Current Education &amp; General Revenue</t>
  </si>
  <si>
    <t>Library</t>
  </si>
  <si>
    <t>E&amp;G Cost per FTE</t>
  </si>
  <si>
    <t>Reallocated Base* (E&amp;G)</t>
  </si>
  <si>
    <t>Instruction &amp; Research Costs
(non-cumulative)</t>
  </si>
  <si>
    <t>Annual Student FTE</t>
  </si>
  <si>
    <t>**Includes recurring E&amp;G funded costs ("reallocated base," "enrollment growth," and "other new recurring") from Years 1-4 that continue into Year 5.</t>
  </si>
  <si>
    <t>***Identify if non-recurring.</t>
  </si>
  <si>
    <t>Amount to be reallocated</t>
  </si>
  <si>
    <t>Calculated Cost per Student FTE</t>
  </si>
  <si>
    <t>Faculty and Staff Summary</t>
  </si>
  <si>
    <t>Transfers to the upper level from other Florida colleges and universities***</t>
  </si>
  <si>
    <t>Assistantships &amp; Fellowships</t>
  </si>
  <si>
    <t>*Identify reallocation sources in Table 3.</t>
  </si>
  <si>
    <t xml:space="preserve">Totals </t>
  </si>
  <si>
    <t>APPENDIX A</t>
  </si>
  <si>
    <t>Subtotal E&amp;G, Auxiliary, and C&amp;G</t>
  </si>
  <si>
    <t xml:space="preserve">* If not reallocating funds, please submit a zeroed Table 3 </t>
  </si>
  <si>
    <t xml:space="preserve">Total Positions </t>
  </si>
  <si>
    <t xml:space="preserve">   Faculty (person-years)</t>
  </si>
  <si>
    <t xml:space="preserve">   A &amp; P (FTE)</t>
  </si>
  <si>
    <t xml:space="preserve">   USPS (FTE)</t>
  </si>
  <si>
    <t>Other Personal Services</t>
  </si>
  <si>
    <t>Existing faculty on a regular line</t>
  </si>
  <si>
    <t>TABLE 4 (DRAFT)
ANTICIPATED FACULTY PARTICIPATION</t>
  </si>
  <si>
    <t>TABLE 3 (DRAFT)
ANTICIPATED REALLOCATION OF EDUCATION &amp; GENERAL FUNDS*</t>
  </si>
  <si>
    <t>TABLE 1-A (DRAFT)
PROJECTED HEADCOUNT FROM POTENTIAL SOURCES
(Baccalaureate Degree Program)</t>
  </si>
  <si>
    <t>*   List projected annual headcount of students enrolled in the degree program. List projected yearly cumulative ENROLLMENTS instead of admissions.</t>
  </si>
  <si>
    <t>TABLE 2
PROJECTED COSTS AND FUNDING SOURCES</t>
  </si>
  <si>
    <t>Florida College System transfers to the upper level***</t>
  </si>
  <si>
    <t>OR</t>
  </si>
  <si>
    <t>COT 3100</t>
  </si>
  <si>
    <t>Discrete Structures</t>
  </si>
  <si>
    <t>ENC 3249</t>
  </si>
  <si>
    <t xml:space="preserve">Professional and Technical Writing for </t>
  </si>
  <si>
    <t>Computing</t>
  </si>
  <si>
    <t>STA 2122</t>
  </si>
  <si>
    <t>Statistics for Behavioral and Social</t>
  </si>
  <si>
    <t>Sciences I</t>
  </si>
  <si>
    <t>STA 2023</t>
  </si>
  <si>
    <t>Statistics for Business</t>
  </si>
  <si>
    <t>CGS 3095</t>
  </si>
  <si>
    <r>
      <t xml:space="preserve">Technology in the Global Arena – </t>
    </r>
    <r>
      <rPr>
        <i/>
        <sz val="9"/>
        <rFont val="Arial"/>
        <family val="2"/>
      </rPr>
      <t>GL</t>
    </r>
    <r>
      <rPr>
        <sz val="9"/>
        <rFont val="Arial"/>
        <family val="2"/>
      </rPr>
      <t xml:space="preserve"> </t>
    </r>
  </si>
  <si>
    <t>COP 4338</t>
  </si>
  <si>
    <t>Computer Programming III</t>
  </si>
  <si>
    <t>CDA 4101</t>
  </si>
  <si>
    <t>Structured Computer Organization</t>
  </si>
  <si>
    <t>Credits</t>
  </si>
  <si>
    <t>Existing Per Semester</t>
  </si>
  <si>
    <t xml:space="preserve">Interdisciplinary </t>
  </si>
  <si>
    <t>Total outside CS</t>
  </si>
  <si>
    <t>Common Pre-Req (not couted in 60 for degree)</t>
  </si>
  <si>
    <t>**  If numbers appear in this category, they should go DOWN in later years. NOTE THERE WILL ALWAYS be BS computer science transfers</t>
  </si>
  <si>
    <t>assumptions: Yr 1 need an addiontional 50-75% more</t>
  </si>
  <si>
    <t>Equivalent faculty lines - Instructor __  Asst Prof ____</t>
  </si>
  <si>
    <t>ADD YR 1/SEMESTER</t>
  </si>
  <si>
    <t>Instructor Load = 4/semester</t>
  </si>
  <si>
    <t>Assist Prof Load = 2/semester</t>
  </si>
  <si>
    <t>Adjunct sections</t>
  </si>
  <si>
    <t>$$</t>
  </si>
  <si>
    <t>60K/per + benefits</t>
  </si>
  <si>
    <t>100K/per + benefits</t>
  </si>
  <si>
    <t>$3600/per + 2%</t>
  </si>
  <si>
    <t>ADD YR 5/SEMESTER</t>
  </si>
  <si>
    <t>add 1 instructor yr 2 and 4</t>
  </si>
  <si>
    <t>add 1 asst prof yr 3 and 5</t>
  </si>
  <si>
    <t>add some adjuncts</t>
  </si>
  <si>
    <t>assumptions: Yr 5 need an addiontional 100% more</t>
  </si>
  <si>
    <t>adjuncts</t>
  </si>
  <si>
    <t>Cost with Benefits</t>
  </si>
  <si>
    <t>instructor (</t>
  </si>
  <si>
    <t>total faculty and benefits</t>
  </si>
  <si>
    <t>year 1</t>
  </si>
  <si>
    <t>year 2</t>
  </si>
  <si>
    <t>year 3</t>
  </si>
  <si>
    <t>year 4</t>
  </si>
  <si>
    <t>year 5</t>
  </si>
  <si>
    <t>advisors</t>
  </si>
  <si>
    <t>instructor (plus summer)</t>
  </si>
  <si>
    <t>adjuncts (three terms)</t>
  </si>
  <si>
    <t>Learning Assistants (two terms plus 50% summer)</t>
  </si>
  <si>
    <t>Undergraduate Graders (same)</t>
  </si>
  <si>
    <t>Learning Asst</t>
  </si>
  <si>
    <t>Undergrad graders</t>
  </si>
  <si>
    <t>Secretary</t>
  </si>
  <si>
    <t>Tech support staff</t>
  </si>
  <si>
    <t>Equipment/labs/refreshing</t>
  </si>
  <si>
    <t>STEM/Internship Coordinator</t>
  </si>
  <si>
    <t>BOTTOM LINE</t>
  </si>
  <si>
    <t>total OPS</t>
  </si>
  <si>
    <t>Cost/FTE</t>
  </si>
  <si>
    <t>Earning</t>
  </si>
  <si>
    <t>Compuer Science</t>
  </si>
  <si>
    <t>Fall 2020</t>
  </si>
  <si>
    <t>Fall 2021</t>
  </si>
  <si>
    <t>New Hire, PhD</t>
  </si>
  <si>
    <t>New Hire, MS</t>
  </si>
  <si>
    <t>Instructor</t>
  </si>
  <si>
    <t>Non-tenure</t>
  </si>
  <si>
    <t>IT Performance Education &amp; General Revenue</t>
  </si>
  <si>
    <t>Advisor</t>
  </si>
  <si>
    <t>total Admin</t>
  </si>
  <si>
    <t>School of Computing &amp; Information Sciences</t>
  </si>
  <si>
    <t>assistant prof</t>
  </si>
  <si>
    <t>New Recurring (E&amp;G)</t>
  </si>
  <si>
    <t xml:space="preserve">Philan-trophy End. </t>
  </si>
  <si>
    <t>Enterprise Auxiliary Funds</t>
  </si>
  <si>
    <t>Enroll-ment Growth (E&amp;G)</t>
  </si>
  <si>
    <t>New Enroll-ment Growth (E&amp;G)</t>
  </si>
  <si>
    <t>Fall 2022</t>
  </si>
  <si>
    <t>Fall 2023</t>
  </si>
  <si>
    <t>COP 2250</t>
  </si>
  <si>
    <t>Programming in Java</t>
  </si>
  <si>
    <t>COP 3804</t>
  </si>
  <si>
    <t>Intermediate Java</t>
  </si>
  <si>
    <t>CGS 3767</t>
  </si>
  <si>
    <t>Computer Operating Systems</t>
  </si>
  <si>
    <t>CGS 4285</t>
  </si>
  <si>
    <t>Applied Computer Networking</t>
  </si>
  <si>
    <t>COP 4703</t>
  </si>
  <si>
    <t>Information Storage and Retrieval</t>
  </si>
  <si>
    <t>CEN 3721</t>
  </si>
  <si>
    <t>Human Computer Interaction</t>
  </si>
  <si>
    <t>CNT 4403</t>
  </si>
  <si>
    <t>Computing and Network Security</t>
  </si>
  <si>
    <t>CNT 4182</t>
  </si>
  <si>
    <t>Mobile and IoT Security</t>
  </si>
  <si>
    <t>Electives (3- CyS related courses)-</t>
  </si>
  <si>
    <t>CIS 4365</t>
  </si>
  <si>
    <t>Enterprise Security</t>
  </si>
  <si>
    <t>IDS 4918</t>
  </si>
  <si>
    <t>Capstone VIP Project</t>
  </si>
  <si>
    <t>CGS 1920</t>
  </si>
  <si>
    <t>Intro to Computing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</si>
</sst>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8" x14ac:knownFonts="1">
    <font>
      <sz val="10"/>
      <name val="Times New Roman"/>
      <family val="1"/>
    </font>
    <font>
      <sz val="8"/>
      <name val="Times New Roman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0"/>
      <color indexed="12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sz val="9"/>
      <color indexed="12"/>
      <name val="Book Antiqua"/>
      <family val="1"/>
    </font>
    <font>
      <sz val="9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FF0000"/>
      <name val="Book Antiqua"/>
      <family val="1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5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9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wrapText="1"/>
    </xf>
    <xf numFmtId="164" fontId="10" fillId="0" borderId="36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5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2" fillId="0" borderId="28" xfId="0" applyNumberFormat="1" applyFont="1" applyBorder="1" applyAlignment="1">
      <alignment horizontal="center" wrapText="1"/>
    </xf>
    <xf numFmtId="0" fontId="3" fillId="0" borderId="37" xfId="0" applyFont="1" applyBorder="1" applyAlignment="1">
      <alignment wrapText="1"/>
    </xf>
    <xf numFmtId="3" fontId="5" fillId="0" borderId="37" xfId="0" applyNumberFormat="1" applyFont="1" applyBorder="1" applyAlignment="1">
      <alignment horizontal="center" wrapText="1"/>
    </xf>
    <xf numFmtId="3" fontId="5" fillId="0" borderId="42" xfId="0" applyNumberFormat="1" applyFont="1" applyBorder="1" applyAlignment="1">
      <alignment horizontal="center" wrapText="1"/>
    </xf>
    <xf numFmtId="164" fontId="5" fillId="0" borderId="25" xfId="0" applyNumberFormat="1" applyFont="1" applyBorder="1" applyAlignment="1">
      <alignment horizontal="center" wrapText="1"/>
    </xf>
    <xf numFmtId="3" fontId="3" fillId="0" borderId="37" xfId="0" applyNumberFormat="1" applyFont="1" applyBorder="1" applyAlignment="1">
      <alignment horizontal="center" wrapText="1"/>
    </xf>
    <xf numFmtId="3" fontId="3" fillId="0" borderId="42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 wrapText="1"/>
    </xf>
    <xf numFmtId="0" fontId="3" fillId="0" borderId="43" xfId="0" applyFont="1" applyBorder="1" applyAlignment="1">
      <alignment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4" xfId="0" applyNumberFormat="1" applyFont="1" applyBorder="1" applyAlignment="1">
      <alignment horizontal="center" wrapText="1"/>
    </xf>
    <xf numFmtId="164" fontId="3" fillId="0" borderId="45" xfId="0" applyNumberFormat="1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164" fontId="3" fillId="0" borderId="46" xfId="0" applyNumberFormat="1" applyFont="1" applyBorder="1" applyAlignment="1">
      <alignment horizontal="center" wrapText="1"/>
    </xf>
    <xf numFmtId="164" fontId="3" fillId="0" borderId="47" xfId="0" applyNumberFormat="1" applyFont="1" applyBorder="1" applyAlignment="1">
      <alignment horizontal="center" wrapText="1"/>
    </xf>
    <xf numFmtId="164" fontId="2" fillId="0" borderId="48" xfId="0" applyNumberFormat="1" applyFont="1" applyBorder="1" applyAlignment="1">
      <alignment horizontal="center" wrapText="1"/>
    </xf>
    <xf numFmtId="0" fontId="8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49" xfId="0" applyNumberFormat="1" applyFont="1" applyBorder="1" applyAlignment="1">
      <alignment horizontal="center" wrapText="1"/>
    </xf>
    <xf numFmtId="0" fontId="8" fillId="0" borderId="0" xfId="0" applyFont="1" applyAlignment="1"/>
    <xf numFmtId="0" fontId="9" fillId="0" borderId="50" xfId="0" applyFont="1" applyBorder="1" applyAlignment="1">
      <alignment horizontal="center" wrapText="1"/>
    </xf>
    <xf numFmtId="0" fontId="9" fillId="0" borderId="51" xfId="0" applyFont="1" applyBorder="1" applyAlignment="1">
      <alignment wrapText="1"/>
    </xf>
    <xf numFmtId="0" fontId="9" fillId="0" borderId="5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1" fontId="11" fillId="0" borderId="51" xfId="0" applyNumberFormat="1" applyFont="1" applyBorder="1" applyAlignment="1">
      <alignment horizontal="center" wrapText="1"/>
    </xf>
    <xf numFmtId="2" fontId="9" fillId="0" borderId="50" xfId="0" applyNumberFormat="1" applyFont="1" applyBorder="1" applyAlignment="1">
      <alignment horizontal="center" wrapText="1"/>
    </xf>
    <xf numFmtId="2" fontId="11" fillId="0" borderId="51" xfId="0" applyNumberFormat="1" applyFont="1" applyBorder="1" applyAlignment="1">
      <alignment horizontal="center" wrapText="1"/>
    </xf>
    <xf numFmtId="2" fontId="9" fillId="0" borderId="11" xfId="0" applyNumberFormat="1" applyFont="1" applyBorder="1" applyAlignment="1">
      <alignment horizontal="center" wrapText="1"/>
    </xf>
    <xf numFmtId="2" fontId="9" fillId="0" borderId="50" xfId="0" applyNumberFormat="1" applyFont="1" applyBorder="1" applyAlignment="1">
      <alignment horizontal="right" wrapText="1"/>
    </xf>
    <xf numFmtId="2" fontId="11" fillId="0" borderId="51" xfId="0" applyNumberFormat="1" applyFont="1" applyBorder="1" applyAlignment="1"/>
    <xf numFmtId="0" fontId="9" fillId="0" borderId="38" xfId="0" applyFont="1" applyBorder="1" applyAlignment="1">
      <alignment horizontal="center" wrapText="1"/>
    </xf>
    <xf numFmtId="0" fontId="9" fillId="0" borderId="28" xfId="0" applyFont="1" applyBorder="1" applyAlignment="1">
      <alignment wrapText="1"/>
    </xf>
    <xf numFmtId="0" fontId="9" fillId="0" borderId="2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28" xfId="0" applyNumberFormat="1" applyFont="1" applyBorder="1" applyAlignment="1">
      <alignment horizontal="center" wrapText="1"/>
    </xf>
    <xf numFmtId="2" fontId="9" fillId="0" borderId="38" xfId="0" applyNumberFormat="1" applyFont="1" applyBorder="1" applyAlignment="1">
      <alignment horizontal="center" wrapText="1"/>
    </xf>
    <xf numFmtId="2" fontId="9" fillId="0" borderId="28" xfId="0" applyNumberFormat="1" applyFont="1" applyBorder="1" applyAlignment="1">
      <alignment horizontal="center" wrapText="1"/>
    </xf>
    <xf numFmtId="0" fontId="9" fillId="0" borderId="51" xfId="0" applyFont="1" applyBorder="1" applyAlignment="1"/>
    <xf numFmtId="2" fontId="9" fillId="0" borderId="38" xfId="0" applyNumberFormat="1" applyFont="1" applyBorder="1" applyAlignment="1">
      <alignment horizontal="right" wrapText="1"/>
    </xf>
    <xf numFmtId="2" fontId="9" fillId="0" borderId="28" xfId="0" applyNumberFormat="1" applyFont="1" applyBorder="1" applyAlignment="1"/>
    <xf numFmtId="2" fontId="9" fillId="0" borderId="50" xfId="0" applyNumberFormat="1" applyFont="1" applyBorder="1" applyAlignment="1"/>
    <xf numFmtId="2" fontId="9" fillId="0" borderId="16" xfId="0" applyNumberFormat="1" applyFont="1" applyBorder="1" applyAlignment="1">
      <alignment horizontal="center" wrapText="1"/>
    </xf>
    <xf numFmtId="1" fontId="11" fillId="0" borderId="45" xfId="0" applyNumberFormat="1" applyFont="1" applyBorder="1" applyAlignment="1">
      <alignment horizontal="center" wrapText="1"/>
    </xf>
    <xf numFmtId="2" fontId="9" fillId="0" borderId="43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0" borderId="38" xfId="0" applyNumberFormat="1" applyFont="1" applyBorder="1" applyAlignment="1"/>
    <xf numFmtId="0" fontId="9" fillId="0" borderId="43" xfId="0" applyFont="1" applyBorder="1" applyAlignment="1">
      <alignment horizontal="center" wrapText="1"/>
    </xf>
    <xf numFmtId="0" fontId="9" fillId="0" borderId="46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left" wrapText="1"/>
    </xf>
    <xf numFmtId="0" fontId="10" fillId="0" borderId="48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9" fillId="0" borderId="52" xfId="0" applyFont="1" applyBorder="1" applyAlignment="1">
      <alignment horizontal="center" wrapText="1"/>
    </xf>
    <xf numFmtId="1" fontId="9" fillId="0" borderId="48" xfId="0" applyNumberFormat="1" applyFont="1" applyBorder="1" applyAlignment="1">
      <alignment horizontal="center" wrapText="1"/>
    </xf>
    <xf numFmtId="2" fontId="10" fillId="0" borderId="46" xfId="0" applyNumberFormat="1" applyFont="1" applyFill="1" applyBorder="1" applyAlignment="1">
      <alignment horizontal="center" wrapText="1"/>
    </xf>
    <xf numFmtId="2" fontId="9" fillId="0" borderId="48" xfId="0" applyNumberFormat="1" applyFont="1" applyBorder="1" applyAlignment="1">
      <alignment horizontal="center" wrapText="1"/>
    </xf>
    <xf numFmtId="2" fontId="10" fillId="0" borderId="52" xfId="0" applyNumberFormat="1" applyFont="1" applyFill="1" applyBorder="1" applyAlignment="1">
      <alignment horizontal="center" wrapText="1"/>
    </xf>
    <xf numFmtId="2" fontId="10" fillId="0" borderId="46" xfId="0" applyNumberFormat="1" applyFont="1" applyFill="1" applyBorder="1" applyAlignment="1">
      <alignment horizontal="right" wrapText="1"/>
    </xf>
    <xf numFmtId="2" fontId="9" fillId="0" borderId="48" xfId="0" applyNumberFormat="1" applyFont="1" applyBorder="1"/>
    <xf numFmtId="2" fontId="10" fillId="0" borderId="46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53" xfId="0" applyFont="1" applyBorder="1" applyAlignment="1">
      <alignment horizontal="center"/>
    </xf>
    <xf numFmtId="0" fontId="9" fillId="0" borderId="53" xfId="0" applyFont="1" applyBorder="1"/>
    <xf numFmtId="0" fontId="9" fillId="0" borderId="45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4" xfId="0" applyFont="1" applyBorder="1"/>
    <xf numFmtId="0" fontId="9" fillId="0" borderId="45" xfId="0" applyFont="1" applyBorder="1"/>
    <xf numFmtId="0" fontId="10" fillId="0" borderId="55" xfId="0" applyFont="1" applyBorder="1" applyAlignment="1">
      <alignment horizontal="center"/>
    </xf>
    <xf numFmtId="0" fontId="9" fillId="0" borderId="55" xfId="0" applyFont="1" applyBorder="1" applyAlignment="1">
      <alignment horizontal="left"/>
    </xf>
    <xf numFmtId="0" fontId="10" fillId="0" borderId="56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0" fontId="9" fillId="0" borderId="56" xfId="0" applyFont="1" applyBorder="1" applyAlignment="1">
      <alignment horizontal="center"/>
    </xf>
    <xf numFmtId="0" fontId="9" fillId="0" borderId="56" xfId="0" applyFont="1" applyBorder="1"/>
    <xf numFmtId="0" fontId="9" fillId="0" borderId="57" xfId="0" applyFont="1" applyBorder="1"/>
    <xf numFmtId="0" fontId="10" fillId="0" borderId="39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8" xfId="0" applyFont="1" applyBorder="1"/>
    <xf numFmtId="0" fontId="9" fillId="0" borderId="0" xfId="0" applyFont="1" applyAlignment="1">
      <alignment horizontal="left"/>
    </xf>
    <xf numFmtId="0" fontId="9" fillId="0" borderId="58" xfId="0" applyFont="1" applyBorder="1" applyAlignment="1">
      <alignment horizontal="left"/>
    </xf>
    <xf numFmtId="0" fontId="9" fillId="0" borderId="51" xfId="0" applyFont="1" applyBorder="1"/>
    <xf numFmtId="2" fontId="11" fillId="0" borderId="50" xfId="0" applyNumberFormat="1" applyFont="1" applyBorder="1"/>
    <xf numFmtId="2" fontId="9" fillId="0" borderId="0" xfId="0" applyNumberFormat="1" applyFont="1"/>
    <xf numFmtId="0" fontId="9" fillId="0" borderId="54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2" fontId="11" fillId="0" borderId="43" xfId="0" applyNumberFormat="1" applyFont="1" applyBorder="1"/>
    <xf numFmtId="2" fontId="9" fillId="0" borderId="54" xfId="0" applyNumberFormat="1" applyFont="1" applyBorder="1"/>
    <xf numFmtId="0" fontId="9" fillId="0" borderId="59" xfId="0" applyFont="1" applyBorder="1" applyAlignment="1">
      <alignment horizontal="center" wrapText="1"/>
    </xf>
    <xf numFmtId="0" fontId="9" fillId="0" borderId="60" xfId="0" applyFont="1" applyBorder="1"/>
    <xf numFmtId="0" fontId="9" fillId="0" borderId="61" xfId="0" applyFont="1" applyBorder="1" applyAlignment="1">
      <alignment horizontal="left"/>
    </xf>
    <xf numFmtId="0" fontId="9" fillId="0" borderId="60" xfId="0" applyFont="1" applyBorder="1" applyAlignment="1">
      <alignment horizontal="left"/>
    </xf>
    <xf numFmtId="0" fontId="9" fillId="0" borderId="61" xfId="0" applyFont="1" applyBorder="1" applyAlignment="1">
      <alignment horizontal="center"/>
    </xf>
    <xf numFmtId="0" fontId="9" fillId="0" borderId="61" xfId="0" applyFont="1" applyBorder="1"/>
    <xf numFmtId="0" fontId="9" fillId="0" borderId="32" xfId="0" applyFont="1" applyBorder="1"/>
    <xf numFmtId="2" fontId="11" fillId="0" borderId="59" xfId="0" applyNumberFormat="1" applyFont="1" applyBorder="1"/>
    <xf numFmtId="2" fontId="9" fillId="0" borderId="61" xfId="0" applyNumberFormat="1" applyFont="1" applyBorder="1"/>
    <xf numFmtId="0" fontId="9" fillId="0" borderId="0" xfId="0" applyFont="1" applyAlignment="1"/>
    <xf numFmtId="0" fontId="10" fillId="0" borderId="0" xfId="0" applyFont="1"/>
    <xf numFmtId="0" fontId="10" fillId="0" borderId="62" xfId="0" applyFont="1" applyBorder="1" applyAlignment="1">
      <alignment horizontal="center"/>
    </xf>
    <xf numFmtId="2" fontId="10" fillId="0" borderId="28" xfId="0" applyNumberFormat="1" applyFont="1" applyBorder="1"/>
    <xf numFmtId="0" fontId="10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9" fillId="0" borderId="56" xfId="0" applyFont="1" applyBorder="1" applyAlignment="1">
      <alignment horizontal="center" wrapText="1"/>
    </xf>
    <xf numFmtId="3" fontId="11" fillId="0" borderId="63" xfId="0" applyNumberFormat="1" applyFont="1" applyBorder="1" applyAlignment="1">
      <alignment horizontal="center" vertical="center" wrapText="1"/>
    </xf>
    <xf numFmtId="3" fontId="11" fillId="0" borderId="64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 vertical="center" wrapText="1"/>
    </xf>
    <xf numFmtId="164" fontId="10" fillId="0" borderId="66" xfId="0" applyNumberFormat="1" applyFont="1" applyBorder="1" applyAlignment="1">
      <alignment horizontal="center" vertical="center" wrapText="1"/>
    </xf>
    <xf numFmtId="164" fontId="10" fillId="0" borderId="56" xfId="0" applyNumberFormat="1" applyFont="1" applyBorder="1" applyAlignment="1">
      <alignment horizontal="center" vertical="center" wrapText="1"/>
    </xf>
    <xf numFmtId="164" fontId="10" fillId="0" borderId="67" xfId="0" applyNumberFormat="1" applyFont="1" applyBorder="1" applyAlignment="1">
      <alignment horizontal="center" vertical="center" wrapText="1"/>
    </xf>
    <xf numFmtId="164" fontId="10" fillId="0" borderId="68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3" fontId="11" fillId="0" borderId="69" xfId="0" applyNumberFormat="1" applyFont="1" applyBorder="1" applyAlignment="1">
      <alignment horizontal="center" vertical="center" wrapText="1"/>
    </xf>
    <xf numFmtId="164" fontId="10" fillId="0" borderId="7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Alignment="1"/>
    <xf numFmtId="0" fontId="9" fillId="0" borderId="39" xfId="0" applyFont="1" applyFill="1" applyBorder="1" applyAlignment="1">
      <alignment horizontal="center" wrapText="1"/>
    </xf>
    <xf numFmtId="3" fontId="11" fillId="0" borderId="38" xfId="0" applyNumberFormat="1" applyFont="1" applyFill="1" applyBorder="1" applyAlignment="1">
      <alignment horizontal="center" vertical="center" wrapText="1"/>
    </xf>
    <xf numFmtId="3" fontId="11" fillId="0" borderId="37" xfId="0" applyNumberFormat="1" applyFont="1" applyFill="1" applyBorder="1" applyAlignment="1">
      <alignment horizontal="center" vertical="center" wrapText="1"/>
    </xf>
    <xf numFmtId="3" fontId="11" fillId="0" borderId="71" xfId="0" applyNumberFormat="1" applyFont="1" applyFill="1" applyBorder="1" applyAlignment="1">
      <alignment horizontal="center" vertical="center" wrapText="1"/>
    </xf>
    <xf numFmtId="164" fontId="10" fillId="0" borderId="7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/>
    <xf numFmtId="0" fontId="12" fillId="3" borderId="0" xfId="0" applyFont="1" applyFill="1" applyAlignment="1">
      <alignment vertical="center"/>
    </xf>
    <xf numFmtId="0" fontId="0" fillId="3" borderId="0" xfId="0" applyFill="1"/>
    <xf numFmtId="10" fontId="0" fillId="0" borderId="0" xfId="0" applyNumberFormat="1"/>
    <xf numFmtId="165" fontId="0" fillId="0" borderId="0" xfId="1" applyNumberFormat="1" applyFont="1"/>
    <xf numFmtId="0" fontId="15" fillId="0" borderId="0" xfId="0" applyFont="1" applyAlignment="1">
      <alignment horizontal="right"/>
    </xf>
    <xf numFmtId="165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/>
    <xf numFmtId="0" fontId="9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wrapText="1"/>
    </xf>
    <xf numFmtId="3" fontId="17" fillId="0" borderId="0" xfId="0" applyNumberFormat="1" applyFont="1" applyAlignment="1">
      <alignment horizontal="center" vertical="center"/>
    </xf>
    <xf numFmtId="3" fontId="3" fillId="0" borderId="41" xfId="0" applyNumberFormat="1" applyFont="1" applyBorder="1" applyAlignment="1">
      <alignment horizontal="center" wrapText="1"/>
    </xf>
    <xf numFmtId="3" fontId="11" fillId="0" borderId="37" xfId="0" applyNumberFormat="1" applyFont="1" applyBorder="1" applyAlignment="1">
      <alignment horizontal="center" vertical="center" wrapText="1"/>
    </xf>
    <xf numFmtId="3" fontId="11" fillId="0" borderId="87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wrapText="1"/>
    </xf>
    <xf numFmtId="0" fontId="9" fillId="0" borderId="88" xfId="0" applyFont="1" applyBorder="1" applyAlignment="1">
      <alignment horizontal="center" wrapText="1"/>
    </xf>
    <xf numFmtId="0" fontId="9" fillId="0" borderId="89" xfId="0" applyFont="1" applyBorder="1" applyAlignment="1">
      <alignment horizontal="center" wrapText="1"/>
    </xf>
    <xf numFmtId="0" fontId="9" fillId="0" borderId="90" xfId="0" applyFont="1" applyBorder="1" applyAlignment="1">
      <alignment horizontal="center" wrapText="1"/>
    </xf>
    <xf numFmtId="3" fontId="11" fillId="0" borderId="91" xfId="0" applyNumberFormat="1" applyFont="1" applyBorder="1" applyAlignment="1">
      <alignment horizontal="center" vertical="center" wrapText="1"/>
    </xf>
    <xf numFmtId="3" fontId="11" fillId="0" borderId="7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6" xfId="0" applyFont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wrapText="1"/>
    </xf>
    <xf numFmtId="0" fontId="9" fillId="0" borderId="5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76" xfId="0" applyFont="1" applyBorder="1" applyAlignment="1">
      <alignment horizontal="center" wrapText="1"/>
    </xf>
    <xf numFmtId="0" fontId="3" fillId="0" borderId="77" xfId="0" applyFont="1" applyBorder="1" applyAlignment="1">
      <alignment horizontal="center" wrapText="1"/>
    </xf>
    <xf numFmtId="0" fontId="9" fillId="0" borderId="82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9" fillId="0" borderId="82" xfId="0" applyNumberFormat="1" applyFont="1" applyBorder="1" applyAlignment="1">
      <alignment horizontal="center" vertical="center" wrapText="1"/>
    </xf>
    <xf numFmtId="164" fontId="9" fillId="0" borderId="64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wrapText="1"/>
    </xf>
    <xf numFmtId="164" fontId="3" fillId="0" borderId="83" xfId="0" applyNumberFormat="1" applyFont="1" applyBorder="1" applyAlignment="1">
      <alignment horizontal="center" wrapText="1"/>
    </xf>
    <xf numFmtId="164" fontId="3" fillId="0" borderId="84" xfId="0" applyNumberFormat="1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9" fillId="0" borderId="83" xfId="0" applyFont="1" applyBorder="1" applyAlignment="1">
      <alignment horizontal="center" wrapText="1"/>
    </xf>
    <xf numFmtId="0" fontId="9" fillId="0" borderId="85" xfId="0" applyFont="1" applyBorder="1" applyAlignment="1">
      <alignment horizontal="center" wrapText="1"/>
    </xf>
    <xf numFmtId="0" fontId="9" fillId="0" borderId="63" xfId="0" applyFont="1" applyBorder="1" applyAlignment="1">
      <alignment horizontal="center" wrapText="1"/>
    </xf>
    <xf numFmtId="0" fontId="9" fillId="0" borderId="86" xfId="0" applyFont="1" applyBorder="1" applyAlignment="1">
      <alignment horizontal="center" wrapText="1"/>
    </xf>
    <xf numFmtId="164" fontId="3" fillId="0" borderId="65" xfId="0" applyNumberFormat="1" applyFont="1" applyBorder="1" applyAlignment="1">
      <alignment horizontal="center" wrapText="1"/>
    </xf>
    <xf numFmtId="164" fontId="3" fillId="0" borderId="28" xfId="0" applyNumberFormat="1" applyFont="1" applyBorder="1" applyAlignment="1">
      <alignment horizontal="center" wrapText="1"/>
    </xf>
    <xf numFmtId="0" fontId="4" fillId="0" borderId="6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4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Layout" zoomScale="90" zoomScaleNormal="100" zoomScalePageLayoutView="90" workbookViewId="0">
      <selection activeCell="A2" sqref="A2:K2"/>
    </sheetView>
  </sheetViews>
  <sheetFormatPr defaultColWidth="8.83203125" defaultRowHeight="13.5" x14ac:dyDescent="0.25"/>
  <cols>
    <col min="1" max="1" width="44" style="5" customWidth="1"/>
    <col min="2" max="2" width="11.6640625" style="5" customWidth="1"/>
    <col min="3" max="3" width="11.33203125" style="5" customWidth="1"/>
    <col min="4" max="11" width="10.83203125" style="5" customWidth="1"/>
    <col min="12" max="16384" width="8.83203125" style="5"/>
  </cols>
  <sheetData>
    <row r="1" spans="1:11" ht="42" customHeight="1" x14ac:dyDescent="0.3">
      <c r="A1" s="208" t="s">
        <v>77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84.75" customHeight="1" thickBot="1" x14ac:dyDescent="0.3">
      <c r="A2" s="210" t="s">
        <v>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18.75" customHeight="1" x14ac:dyDescent="0.25">
      <c r="A3" s="213" t="s">
        <v>49</v>
      </c>
      <c r="B3" s="211" t="s">
        <v>2</v>
      </c>
      <c r="C3" s="212"/>
      <c r="D3" s="211" t="s">
        <v>3</v>
      </c>
      <c r="E3" s="212"/>
      <c r="F3" s="211" t="s">
        <v>6</v>
      </c>
      <c r="G3" s="212"/>
      <c r="H3" s="211" t="s">
        <v>5</v>
      </c>
      <c r="I3" s="212"/>
      <c r="J3" s="211" t="s">
        <v>4</v>
      </c>
      <c r="K3" s="212"/>
    </row>
    <row r="4" spans="1:11" ht="30.75" customHeight="1" thickBot="1" x14ac:dyDescent="0.3">
      <c r="A4" s="214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 x14ac:dyDescent="0.25">
      <c r="A5" s="6" t="s">
        <v>39</v>
      </c>
      <c r="B5" s="7">
        <v>100</v>
      </c>
      <c r="C5" s="8">
        <f>(B5*30/30)</f>
        <v>100</v>
      </c>
      <c r="D5" s="7">
        <v>75</v>
      </c>
      <c r="E5" s="8">
        <f>(D5*30/30)</f>
        <v>75</v>
      </c>
      <c r="F5" s="7">
        <v>60</v>
      </c>
      <c r="G5" s="8">
        <f>(F5*30/30)</f>
        <v>60</v>
      </c>
      <c r="H5" s="7">
        <v>60</v>
      </c>
      <c r="I5" s="8">
        <f>(H5*30/30)</f>
        <v>60</v>
      </c>
      <c r="J5" s="7">
        <v>60</v>
      </c>
      <c r="K5" s="8">
        <f>(J5*30/30)</f>
        <v>60</v>
      </c>
    </row>
    <row r="6" spans="1:11" s="10" customFormat="1" ht="59.25" customHeight="1" x14ac:dyDescent="0.2">
      <c r="A6" s="6" t="s">
        <v>41</v>
      </c>
      <c r="B6" s="9">
        <v>60</v>
      </c>
      <c r="C6" s="8">
        <f t="shared" ref="C6:E10" si="0">(B6*30/30)</f>
        <v>60</v>
      </c>
      <c r="D6" s="9">
        <v>100</v>
      </c>
      <c r="E6" s="8">
        <f t="shared" si="0"/>
        <v>100</v>
      </c>
      <c r="F6" s="9">
        <v>125</v>
      </c>
      <c r="G6" s="8">
        <f t="shared" ref="G6" si="1">(F6*30/30)</f>
        <v>125</v>
      </c>
      <c r="H6" s="9">
        <v>150</v>
      </c>
      <c r="I6" s="8">
        <f t="shared" ref="I6" si="2">(H6*30/30)</f>
        <v>150</v>
      </c>
      <c r="J6" s="9">
        <v>160</v>
      </c>
      <c r="K6" s="8">
        <f t="shared" ref="K6" si="3">(J6*30/30)</f>
        <v>160</v>
      </c>
    </row>
    <row r="7" spans="1:11" s="10" customFormat="1" ht="39" customHeight="1" x14ac:dyDescent="0.2">
      <c r="A7" s="6" t="s">
        <v>91</v>
      </c>
      <c r="B7" s="11">
        <v>25</v>
      </c>
      <c r="C7" s="8">
        <f t="shared" si="0"/>
        <v>25</v>
      </c>
      <c r="D7" s="11">
        <v>50</v>
      </c>
      <c r="E7" s="8">
        <f t="shared" si="0"/>
        <v>50</v>
      </c>
      <c r="F7" s="11">
        <v>70</v>
      </c>
      <c r="G7" s="8">
        <f t="shared" ref="G7" si="4">(F7*30/30)</f>
        <v>70</v>
      </c>
      <c r="H7" s="11">
        <v>80</v>
      </c>
      <c r="I7" s="8">
        <f t="shared" ref="I7" si="5">(H7*30/30)</f>
        <v>80</v>
      </c>
      <c r="J7" s="11">
        <v>90</v>
      </c>
      <c r="K7" s="8">
        <f t="shared" ref="K7" si="6">(J7*30/30)</f>
        <v>90</v>
      </c>
    </row>
    <row r="8" spans="1:11" s="10" customFormat="1" ht="39" customHeight="1" x14ac:dyDescent="0.2">
      <c r="A8" s="6" t="s">
        <v>73</v>
      </c>
      <c r="B8" s="11">
        <v>0</v>
      </c>
      <c r="C8" s="8">
        <f t="shared" si="0"/>
        <v>0</v>
      </c>
      <c r="D8" s="11">
        <v>0</v>
      </c>
      <c r="E8" s="8">
        <f t="shared" si="0"/>
        <v>0</v>
      </c>
      <c r="F8" s="11">
        <v>0</v>
      </c>
      <c r="G8" s="8">
        <f t="shared" ref="G8" si="7">(F8*30/30)</f>
        <v>0</v>
      </c>
      <c r="H8" s="11">
        <v>0</v>
      </c>
      <c r="I8" s="8">
        <f t="shared" ref="I8" si="8">(H8*30/30)</f>
        <v>0</v>
      </c>
      <c r="J8" s="11">
        <v>0</v>
      </c>
      <c r="K8" s="8">
        <f t="shared" ref="K8" si="9">(J8*30/30)</f>
        <v>0</v>
      </c>
    </row>
    <row r="9" spans="1:11" s="10" customFormat="1" ht="39" customHeight="1" x14ac:dyDescent="0.2">
      <c r="A9" s="6" t="s">
        <v>40</v>
      </c>
      <c r="B9" s="11">
        <v>0</v>
      </c>
      <c r="C9" s="8">
        <f t="shared" si="0"/>
        <v>0</v>
      </c>
      <c r="D9" s="11">
        <v>0</v>
      </c>
      <c r="E9" s="8">
        <f t="shared" si="0"/>
        <v>0</v>
      </c>
      <c r="F9" s="11">
        <v>0</v>
      </c>
      <c r="G9" s="8">
        <f t="shared" ref="G9" si="10">(F9*30/30)</f>
        <v>0</v>
      </c>
      <c r="H9" s="11">
        <v>0</v>
      </c>
      <c r="I9" s="8">
        <f t="shared" ref="I9" si="11">(H9*30/30)</f>
        <v>0</v>
      </c>
      <c r="J9" s="11">
        <v>0</v>
      </c>
      <c r="K9" s="8">
        <f t="shared" ref="K9" si="12">(J9*30/30)</f>
        <v>0</v>
      </c>
    </row>
    <row r="10" spans="1:11" s="10" customFormat="1" ht="39" customHeight="1" thickBot="1" x14ac:dyDescent="0.25">
      <c r="A10" s="12" t="s">
        <v>42</v>
      </c>
      <c r="B10" s="13">
        <v>0</v>
      </c>
      <c r="C10" s="8">
        <f t="shared" si="0"/>
        <v>0</v>
      </c>
      <c r="D10" s="13">
        <v>0</v>
      </c>
      <c r="E10" s="8">
        <f t="shared" si="0"/>
        <v>0</v>
      </c>
      <c r="F10" s="13">
        <v>0</v>
      </c>
      <c r="G10" s="8">
        <f t="shared" ref="G10" si="13">(F10*30/30)</f>
        <v>0</v>
      </c>
      <c r="H10" s="13">
        <v>0</v>
      </c>
      <c r="I10" s="8">
        <f t="shared" ref="I10" si="14">(H10*30/30)</f>
        <v>0</v>
      </c>
      <c r="J10" s="13">
        <v>0</v>
      </c>
      <c r="K10" s="8">
        <f t="shared" ref="K10" si="15">(J10*30/30)</f>
        <v>0</v>
      </c>
    </row>
    <row r="11" spans="1:11" s="10" customFormat="1" ht="19.5" customHeight="1" thickTop="1" thickBot="1" x14ac:dyDescent="0.25">
      <c r="A11" s="14" t="s">
        <v>76</v>
      </c>
      <c r="B11" s="15">
        <f t="shared" ref="B11:K11" si="16">SUM(B5:B10)</f>
        <v>185</v>
      </c>
      <c r="C11" s="16">
        <f>SUM(C5:C10)</f>
        <v>185</v>
      </c>
      <c r="D11" s="15">
        <f t="shared" si="16"/>
        <v>225</v>
      </c>
      <c r="E11" s="17">
        <f t="shared" si="16"/>
        <v>225</v>
      </c>
      <c r="F11" s="15">
        <f t="shared" si="16"/>
        <v>255</v>
      </c>
      <c r="G11" s="17">
        <f t="shared" si="16"/>
        <v>255</v>
      </c>
      <c r="H11" s="15">
        <f t="shared" si="16"/>
        <v>290</v>
      </c>
      <c r="I11" s="17">
        <f t="shared" si="16"/>
        <v>290</v>
      </c>
      <c r="J11" s="15">
        <f t="shared" si="16"/>
        <v>310</v>
      </c>
      <c r="K11" s="17">
        <f t="shared" si="16"/>
        <v>310</v>
      </c>
    </row>
    <row r="12" spans="1:11" ht="15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5">
      <c r="A13" s="19" t="s">
        <v>89</v>
      </c>
    </row>
    <row r="14" spans="1:11" x14ac:dyDescent="0.25">
      <c r="A14" s="19" t="s">
        <v>114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1" x14ac:dyDescent="0.25">
      <c r="A15" s="19" t="s">
        <v>43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1" x14ac:dyDescent="0.25"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0.75" bottom="1" header="0.5" footer="0.5"/>
  <pageSetup scale="88" orientation="landscape" horizontalDpi="4294967295" verticalDpi="4294967295" r:id="rId1"/>
  <headerFooter alignWithMargins="0">
    <oddFooter>&amp;LWorksheet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110" zoomScaleNormal="100" zoomScaleSheetLayoutView="110" workbookViewId="0">
      <selection activeCell="B6" sqref="B6"/>
    </sheetView>
  </sheetViews>
  <sheetFormatPr defaultColWidth="11.1640625" defaultRowHeight="13.5" x14ac:dyDescent="0.25"/>
  <cols>
    <col min="1" max="1" width="11.83203125" style="172" customWidth="1"/>
    <col min="2" max="2" width="11.1640625" style="172"/>
    <col min="3" max="3" width="8.83203125" style="172" customWidth="1"/>
    <col min="4" max="4" width="10.1640625" style="172" customWidth="1"/>
    <col min="5" max="5" width="9.6640625" style="172" customWidth="1"/>
    <col min="6" max="6" width="8.1640625" style="172" customWidth="1"/>
    <col min="7" max="10" width="11.1640625" style="172"/>
    <col min="11" max="11" width="9.1640625" style="172" customWidth="1"/>
    <col min="12" max="12" width="8.1640625" style="172" customWidth="1"/>
    <col min="13" max="13" width="11.1640625" style="172"/>
    <col min="14" max="14" width="7.5" style="172" customWidth="1"/>
    <col min="15" max="15" width="10.5" style="172" customWidth="1"/>
    <col min="16" max="16384" width="11.1640625" style="172"/>
  </cols>
  <sheetData>
    <row r="1" spans="1:16" ht="42" customHeight="1" x14ac:dyDescent="0.3">
      <c r="A1" s="230" t="s">
        <v>77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16" ht="42.75" customHeight="1" thickBot="1" x14ac:dyDescent="0.3">
      <c r="A2" s="221" t="s">
        <v>90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16" ht="13.5" customHeight="1" thickBot="1" x14ac:dyDescent="0.3">
      <c r="A3" s="223" t="s">
        <v>66</v>
      </c>
      <c r="B3" s="226" t="s">
        <v>2</v>
      </c>
      <c r="C3" s="226"/>
      <c r="D3" s="226"/>
      <c r="E3" s="226"/>
      <c r="F3" s="226"/>
      <c r="G3" s="226"/>
      <c r="H3" s="226"/>
      <c r="I3" s="227"/>
      <c r="J3" s="226" t="s">
        <v>45</v>
      </c>
      <c r="K3" s="226"/>
      <c r="L3" s="226"/>
      <c r="M3" s="226"/>
      <c r="N3" s="226"/>
      <c r="O3" s="226"/>
      <c r="P3" s="227"/>
    </row>
    <row r="4" spans="1:16" ht="12.95" customHeight="1" x14ac:dyDescent="0.25">
      <c r="A4" s="224"/>
      <c r="B4" s="240" t="s">
        <v>55</v>
      </c>
      <c r="C4" s="241"/>
      <c r="D4" s="241"/>
      <c r="E4" s="241"/>
      <c r="F4" s="241"/>
      <c r="G4" s="241"/>
      <c r="H4" s="242"/>
      <c r="I4" s="228" t="s">
        <v>78</v>
      </c>
      <c r="J4" s="240" t="s">
        <v>55</v>
      </c>
      <c r="K4" s="241"/>
      <c r="L4" s="241"/>
      <c r="M4" s="241"/>
      <c r="N4" s="241"/>
      <c r="O4" s="241"/>
      <c r="P4" s="228" t="s">
        <v>78</v>
      </c>
    </row>
    <row r="5" spans="1:16" ht="53.45" customHeight="1" thickBot="1" x14ac:dyDescent="0.3">
      <c r="A5" s="225"/>
      <c r="B5" s="205" t="s">
        <v>65</v>
      </c>
      <c r="C5" s="202" t="s">
        <v>169</v>
      </c>
      <c r="D5" s="204" t="s">
        <v>166</v>
      </c>
      <c r="E5" s="202" t="s">
        <v>54</v>
      </c>
      <c r="F5" s="160" t="s">
        <v>167</v>
      </c>
      <c r="G5" s="202" t="s">
        <v>58</v>
      </c>
      <c r="H5" s="177" t="s">
        <v>168</v>
      </c>
      <c r="I5" s="229"/>
      <c r="J5" s="205" t="s">
        <v>59</v>
      </c>
      <c r="K5" s="203" t="s">
        <v>170</v>
      </c>
      <c r="L5" s="21" t="s">
        <v>56</v>
      </c>
      <c r="M5" s="169" t="s">
        <v>58</v>
      </c>
      <c r="N5" s="202" t="s">
        <v>167</v>
      </c>
      <c r="O5" s="177" t="s">
        <v>168</v>
      </c>
      <c r="P5" s="229"/>
    </row>
    <row r="6" spans="1:16" ht="30" customHeight="1" x14ac:dyDescent="0.25">
      <c r="A6" s="22" t="s">
        <v>32</v>
      </c>
      <c r="B6" s="23">
        <f>'Incremental Expenses With Crses'!$G$44</f>
        <v>706066</v>
      </c>
      <c r="C6" s="24">
        <v>0</v>
      </c>
      <c r="D6" s="24">
        <v>0</v>
      </c>
      <c r="E6" s="25">
        <v>0</v>
      </c>
      <c r="F6" s="201">
        <v>0</v>
      </c>
      <c r="G6" s="161">
        <v>0</v>
      </c>
      <c r="H6" s="178">
        <v>0</v>
      </c>
      <c r="I6" s="30">
        <f t="shared" ref="I6:I14" si="0">SUM(B6:H6)</f>
        <v>706066</v>
      </c>
      <c r="J6" s="23">
        <f>'Incremental Expenses With Crses'!$K$44</f>
        <v>1192319</v>
      </c>
      <c r="K6" s="24">
        <v>0</v>
      </c>
      <c r="L6" s="25">
        <v>0</v>
      </c>
      <c r="M6" s="201">
        <v>0</v>
      </c>
      <c r="N6" s="206">
        <v>0</v>
      </c>
      <c r="O6" s="178">
        <v>0</v>
      </c>
      <c r="P6" s="171">
        <f t="shared" ref="P6:P14" si="1">SUM(J6:O6)</f>
        <v>1192319</v>
      </c>
    </row>
    <row r="7" spans="1:16" ht="30" customHeight="1" x14ac:dyDescent="0.25">
      <c r="A7" s="26" t="s">
        <v>33</v>
      </c>
      <c r="B7" s="27">
        <f>'Incremental Expenses With Crses'!$G$52</f>
        <v>146542</v>
      </c>
      <c r="C7" s="28">
        <v>0</v>
      </c>
      <c r="D7" s="28">
        <v>0</v>
      </c>
      <c r="E7" s="29">
        <v>0</v>
      </c>
      <c r="F7" s="200">
        <v>0</v>
      </c>
      <c r="G7" s="162">
        <v>0</v>
      </c>
      <c r="H7" s="179">
        <v>0</v>
      </c>
      <c r="I7" s="30">
        <f t="shared" si="0"/>
        <v>146542</v>
      </c>
      <c r="J7" s="27">
        <f>'Incremental Expenses With Crses'!$K$52</f>
        <v>286423</v>
      </c>
      <c r="K7" s="28">
        <v>0</v>
      </c>
      <c r="L7" s="29">
        <v>0</v>
      </c>
      <c r="M7" s="162">
        <v>0</v>
      </c>
      <c r="N7" s="200">
        <v>0</v>
      </c>
      <c r="O7" s="179">
        <v>0</v>
      </c>
      <c r="P7" s="30">
        <f t="shared" si="1"/>
        <v>286423</v>
      </c>
    </row>
    <row r="8" spans="1:16" ht="30" customHeight="1" x14ac:dyDescent="0.25">
      <c r="A8" s="26" t="s">
        <v>34</v>
      </c>
      <c r="B8" s="31">
        <f>'Incremental Expenses With Crses'!$G$46</f>
        <v>51180.5</v>
      </c>
      <c r="C8" s="32">
        <v>0</v>
      </c>
      <c r="D8" s="32">
        <v>0</v>
      </c>
      <c r="E8" s="33">
        <v>0</v>
      </c>
      <c r="F8" s="200">
        <v>0</v>
      </c>
      <c r="G8" s="163">
        <v>0</v>
      </c>
      <c r="H8" s="179">
        <v>0</v>
      </c>
      <c r="I8" s="30">
        <f t="shared" si="0"/>
        <v>51180.5</v>
      </c>
      <c r="J8" s="31">
        <f>'Incremental Expenses With Crses'!$K$46</f>
        <v>51180.5</v>
      </c>
      <c r="K8" s="32">
        <v>0</v>
      </c>
      <c r="L8" s="33">
        <v>0</v>
      </c>
      <c r="M8" s="162">
        <v>0</v>
      </c>
      <c r="N8" s="200">
        <v>0</v>
      </c>
      <c r="O8" s="179">
        <v>0</v>
      </c>
      <c r="P8" s="34">
        <f t="shared" si="1"/>
        <v>51180.5</v>
      </c>
    </row>
    <row r="9" spans="1:16" ht="30" customHeight="1" x14ac:dyDescent="0.25">
      <c r="A9" s="26" t="s">
        <v>84</v>
      </c>
      <c r="B9" s="31">
        <f>'Incremental Expenses With Crses'!$G$57</f>
        <v>201424.68</v>
      </c>
      <c r="C9" s="32">
        <v>0</v>
      </c>
      <c r="D9" s="32">
        <v>0</v>
      </c>
      <c r="E9" s="33">
        <v>0</v>
      </c>
      <c r="F9" s="200">
        <v>0</v>
      </c>
      <c r="G9" s="163">
        <v>0</v>
      </c>
      <c r="H9" s="179">
        <v>0</v>
      </c>
      <c r="I9" s="30">
        <f t="shared" si="0"/>
        <v>201424.68</v>
      </c>
      <c r="J9" s="31">
        <f>'Incremental Expenses With Crses'!$K$57</f>
        <v>348116.44</v>
      </c>
      <c r="K9" s="32">
        <v>0</v>
      </c>
      <c r="L9" s="33">
        <v>0</v>
      </c>
      <c r="M9" s="162">
        <v>0</v>
      </c>
      <c r="N9" s="200">
        <v>0</v>
      </c>
      <c r="O9" s="179">
        <v>0</v>
      </c>
      <c r="P9" s="34">
        <f t="shared" si="1"/>
        <v>348116.44</v>
      </c>
    </row>
    <row r="10" spans="1:16" ht="41.25" customHeight="1" x14ac:dyDescent="0.25">
      <c r="A10" s="26" t="s">
        <v>74</v>
      </c>
      <c r="B10" s="31">
        <v>0</v>
      </c>
      <c r="C10" s="32">
        <v>0</v>
      </c>
      <c r="D10" s="32">
        <v>0</v>
      </c>
      <c r="E10" s="33">
        <v>0</v>
      </c>
      <c r="F10" s="200">
        <v>0</v>
      </c>
      <c r="G10" s="163">
        <v>0</v>
      </c>
      <c r="H10" s="179">
        <v>0</v>
      </c>
      <c r="I10" s="30">
        <f t="shared" si="0"/>
        <v>0</v>
      </c>
      <c r="J10" s="31">
        <v>0</v>
      </c>
      <c r="K10" s="32">
        <v>0</v>
      </c>
      <c r="L10" s="33">
        <v>0</v>
      </c>
      <c r="M10" s="162">
        <v>0</v>
      </c>
      <c r="N10" s="200">
        <v>0</v>
      </c>
      <c r="O10" s="179">
        <v>0</v>
      </c>
      <c r="P10" s="34">
        <f t="shared" si="1"/>
        <v>0</v>
      </c>
    </row>
    <row r="11" spans="1:16" ht="27" customHeight="1" x14ac:dyDescent="0.25">
      <c r="A11" s="26" t="s">
        <v>63</v>
      </c>
      <c r="B11" s="31">
        <v>0</v>
      </c>
      <c r="C11" s="32">
        <v>0</v>
      </c>
      <c r="D11" s="32">
        <v>0</v>
      </c>
      <c r="E11" s="33">
        <v>0</v>
      </c>
      <c r="F11" s="200">
        <v>0</v>
      </c>
      <c r="G11" s="163">
        <v>0</v>
      </c>
      <c r="H11" s="179">
        <v>0</v>
      </c>
      <c r="I11" s="30">
        <f t="shared" si="0"/>
        <v>0</v>
      </c>
      <c r="J11" s="31">
        <v>0</v>
      </c>
      <c r="K11" s="32">
        <v>0</v>
      </c>
      <c r="L11" s="33">
        <v>0</v>
      </c>
      <c r="M11" s="162">
        <v>0</v>
      </c>
      <c r="N11" s="200">
        <v>0</v>
      </c>
      <c r="O11" s="179">
        <v>0</v>
      </c>
      <c r="P11" s="34">
        <f t="shared" si="1"/>
        <v>0</v>
      </c>
    </row>
    <row r="12" spans="1:16" ht="30" customHeight="1" x14ac:dyDescent="0.25">
      <c r="A12" s="26" t="s">
        <v>35</v>
      </c>
      <c r="B12" s="31">
        <v>125000</v>
      </c>
      <c r="C12" s="32">
        <v>0</v>
      </c>
      <c r="D12" s="32">
        <v>0</v>
      </c>
      <c r="E12" s="33">
        <v>0</v>
      </c>
      <c r="F12" s="200">
        <v>0</v>
      </c>
      <c r="G12" s="163">
        <v>0</v>
      </c>
      <c r="H12" s="179">
        <v>0</v>
      </c>
      <c r="I12" s="30">
        <f t="shared" si="0"/>
        <v>125000</v>
      </c>
      <c r="J12" s="31">
        <v>165000</v>
      </c>
      <c r="K12" s="32">
        <v>0</v>
      </c>
      <c r="L12" s="33">
        <v>0</v>
      </c>
      <c r="M12" s="162">
        <v>0</v>
      </c>
      <c r="N12" s="200">
        <v>0</v>
      </c>
      <c r="O12" s="179">
        <v>0</v>
      </c>
      <c r="P12" s="34">
        <f t="shared" si="1"/>
        <v>165000</v>
      </c>
    </row>
    <row r="13" spans="1:16" ht="27.95" customHeight="1" x14ac:dyDescent="0.25">
      <c r="A13" s="26" t="s">
        <v>36</v>
      </c>
      <c r="B13" s="31">
        <v>0</v>
      </c>
      <c r="C13" s="32">
        <v>0</v>
      </c>
      <c r="D13" s="32">
        <v>0</v>
      </c>
      <c r="E13" s="33">
        <v>0</v>
      </c>
      <c r="F13" s="200">
        <v>0</v>
      </c>
      <c r="G13" s="163">
        <v>0</v>
      </c>
      <c r="H13" s="179">
        <v>0</v>
      </c>
      <c r="I13" s="30">
        <f t="shared" si="0"/>
        <v>0</v>
      </c>
      <c r="J13" s="31">
        <v>0</v>
      </c>
      <c r="K13" s="32">
        <v>0</v>
      </c>
      <c r="L13" s="33">
        <v>0</v>
      </c>
      <c r="M13" s="162">
        <v>0</v>
      </c>
      <c r="N13" s="200">
        <v>0</v>
      </c>
      <c r="O13" s="179">
        <v>0</v>
      </c>
      <c r="P13" s="34">
        <f t="shared" si="1"/>
        <v>0</v>
      </c>
    </row>
    <row r="14" spans="1:16" ht="27.95" customHeight="1" thickBot="1" x14ac:dyDescent="0.3">
      <c r="A14" s="35" t="s">
        <v>37</v>
      </c>
      <c r="B14" s="36">
        <v>0</v>
      </c>
      <c r="C14" s="37">
        <v>0</v>
      </c>
      <c r="D14" s="37">
        <v>0</v>
      </c>
      <c r="E14" s="38">
        <v>0</v>
      </c>
      <c r="F14" s="163">
        <v>0</v>
      </c>
      <c r="G14" s="164">
        <v>0</v>
      </c>
      <c r="H14" s="180">
        <v>0</v>
      </c>
      <c r="I14" s="167">
        <f t="shared" si="0"/>
        <v>0</v>
      </c>
      <c r="J14" s="36">
        <v>0</v>
      </c>
      <c r="K14" s="37">
        <v>0</v>
      </c>
      <c r="L14" s="38">
        <v>0</v>
      </c>
      <c r="M14" s="170">
        <v>0</v>
      </c>
      <c r="N14" s="207">
        <v>0</v>
      </c>
      <c r="O14" s="180">
        <v>0</v>
      </c>
      <c r="P14" s="39">
        <f t="shared" si="1"/>
        <v>0</v>
      </c>
    </row>
    <row r="15" spans="1:16" ht="19.5" customHeight="1" thickTop="1" thickBot="1" x14ac:dyDescent="0.3">
      <c r="A15" s="40" t="s">
        <v>44</v>
      </c>
      <c r="B15" s="41">
        <f t="shared" ref="B15:P15" si="2">SUM(B6:B14)</f>
        <v>1230213.18</v>
      </c>
      <c r="C15" s="42">
        <f t="shared" si="2"/>
        <v>0</v>
      </c>
      <c r="D15" s="42">
        <f t="shared" si="2"/>
        <v>0</v>
      </c>
      <c r="E15" s="43">
        <f t="shared" si="2"/>
        <v>0</v>
      </c>
      <c r="F15" s="43">
        <f t="shared" si="2"/>
        <v>0</v>
      </c>
      <c r="G15" s="165">
        <f t="shared" si="2"/>
        <v>0</v>
      </c>
      <c r="H15" s="181">
        <f>SUM(H6:H14)</f>
        <v>0</v>
      </c>
      <c r="I15" s="168">
        <f t="shared" si="2"/>
        <v>1230213.18</v>
      </c>
      <c r="J15" s="41">
        <f t="shared" si="2"/>
        <v>2043038.94</v>
      </c>
      <c r="K15" s="42">
        <f t="shared" si="2"/>
        <v>0</v>
      </c>
      <c r="L15" s="43">
        <f t="shared" si="2"/>
        <v>0</v>
      </c>
      <c r="M15" s="166">
        <f>SUM(M6:M14)</f>
        <v>0</v>
      </c>
      <c r="N15" s="181">
        <f>SUM(N6:N14)</f>
        <v>0</v>
      </c>
      <c r="O15" s="181">
        <f>SUM(O6:O14)</f>
        <v>0</v>
      </c>
      <c r="P15" s="44">
        <f t="shared" si="2"/>
        <v>2043038.94</v>
      </c>
    </row>
    <row r="16" spans="1:16" ht="15" x14ac:dyDescent="0.3">
      <c r="A16" s="173" t="s">
        <v>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15" x14ac:dyDescent="0.3">
      <c r="A17" s="174" t="s">
        <v>68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ht="15" x14ac:dyDescent="0.3">
      <c r="A18" s="174" t="s">
        <v>69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5" x14ac:dyDescent="0.3">
      <c r="A19" s="175" t="s">
        <v>72</v>
      </c>
      <c r="B19" s="45"/>
      <c r="C19" s="45"/>
      <c r="D19" s="45"/>
      <c r="E19" s="45"/>
      <c r="F19" s="45"/>
      <c r="G19" s="45"/>
      <c r="H19" s="45"/>
      <c r="I19" s="176" t="s">
        <v>71</v>
      </c>
    </row>
    <row r="20" spans="1:16" x14ac:dyDescent="0.25">
      <c r="A20" s="215" t="s">
        <v>80</v>
      </c>
      <c r="B20" s="238"/>
      <c r="C20" s="46" t="s">
        <v>2</v>
      </c>
      <c r="D20" s="46" t="s">
        <v>4</v>
      </c>
      <c r="G20" s="47"/>
      <c r="H20" s="47"/>
      <c r="I20" s="243"/>
      <c r="J20" s="244"/>
      <c r="K20" s="231" t="s">
        <v>2</v>
      </c>
      <c r="L20" s="233"/>
      <c r="M20" s="232" t="s">
        <v>4</v>
      </c>
      <c r="N20" s="232"/>
      <c r="O20" s="232"/>
      <c r="P20" s="233"/>
    </row>
    <row r="21" spans="1:16" x14ac:dyDescent="0.25">
      <c r="A21" s="215" t="s">
        <v>81</v>
      </c>
      <c r="B21" s="216"/>
      <c r="C21" s="196">
        <f>'Table 4 Faculty'!$I$33</f>
        <v>5.5</v>
      </c>
      <c r="D21" s="196">
        <f>'Table 4 Faculty'!$M$33</f>
        <v>9</v>
      </c>
      <c r="I21" s="219" t="s">
        <v>61</v>
      </c>
      <c r="J21" s="220"/>
      <c r="K21" s="231">
        <f>SUM(B15:E15)</f>
        <v>1230213.18</v>
      </c>
      <c r="L21" s="233"/>
      <c r="M21" s="231">
        <f>SUM(J15:M15)</f>
        <v>2043038.94</v>
      </c>
      <c r="N21" s="232"/>
      <c r="O21" s="232"/>
      <c r="P21" s="233"/>
    </row>
    <row r="22" spans="1:16" ht="14.25" thickBot="1" x14ac:dyDescent="0.3">
      <c r="A22" s="215" t="s">
        <v>82</v>
      </c>
      <c r="B22" s="216"/>
      <c r="C22" s="48">
        <v>2</v>
      </c>
      <c r="D22" s="48">
        <v>4</v>
      </c>
      <c r="I22" s="217" t="s">
        <v>67</v>
      </c>
      <c r="J22" s="218"/>
      <c r="K22" s="217">
        <f>'Table 1-A UG Enrollment'!$C$11</f>
        <v>185</v>
      </c>
      <c r="L22" s="218"/>
      <c r="M22" s="217">
        <f>'Table 1-A UG Enrollment'!$K$11</f>
        <v>310</v>
      </c>
      <c r="N22" s="234"/>
      <c r="O22" s="234"/>
      <c r="P22" s="218"/>
    </row>
    <row r="23" spans="1:16" ht="14.25" thickTop="1" x14ac:dyDescent="0.25">
      <c r="A23" s="215" t="s">
        <v>83</v>
      </c>
      <c r="B23" s="216"/>
      <c r="C23" s="49">
        <v>1</v>
      </c>
      <c r="D23" s="49">
        <v>1</v>
      </c>
      <c r="I23" s="239" t="s">
        <v>64</v>
      </c>
      <c r="J23" s="237"/>
      <c r="K23" s="235">
        <f>K21/K22</f>
        <v>6649.8009729729729</v>
      </c>
      <c r="L23" s="237"/>
      <c r="M23" s="235">
        <f>M21/M22</f>
        <v>6590.4481935483873</v>
      </c>
      <c r="N23" s="236"/>
      <c r="O23" s="236"/>
      <c r="P23" s="237"/>
    </row>
  </sheetData>
  <mergeCells count="25">
    <mergeCell ref="A1:P1"/>
    <mergeCell ref="M21:P21"/>
    <mergeCell ref="M22:P22"/>
    <mergeCell ref="M23:P23"/>
    <mergeCell ref="K23:L23"/>
    <mergeCell ref="A20:B20"/>
    <mergeCell ref="K20:L20"/>
    <mergeCell ref="I23:J23"/>
    <mergeCell ref="P4:P5"/>
    <mergeCell ref="B4:H4"/>
    <mergeCell ref="J4:O4"/>
    <mergeCell ref="I20:J20"/>
    <mergeCell ref="K22:L22"/>
    <mergeCell ref="M20:P20"/>
    <mergeCell ref="A21:B21"/>
    <mergeCell ref="K21:L21"/>
    <mergeCell ref="A22:B22"/>
    <mergeCell ref="A23:B23"/>
    <mergeCell ref="I22:J22"/>
    <mergeCell ref="I21:J21"/>
    <mergeCell ref="A2:P2"/>
    <mergeCell ref="A3:A5"/>
    <mergeCell ref="B3:I3"/>
    <mergeCell ref="J3:P3"/>
    <mergeCell ref="I4:I5"/>
  </mergeCells>
  <phoneticPr fontId="1" type="noConversion"/>
  <pageMargins left="0.75" right="0.75" top="1" bottom="1" header="0.5" footer="0.5"/>
  <pageSetup scale="81" orientation="landscape" r:id="rId1"/>
  <headerFooter alignWithMargins="0">
    <oddFooter>&amp;LWorksheet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70" zoomScaleNormal="70" workbookViewId="0">
      <selection activeCell="A4" sqref="A4"/>
    </sheetView>
  </sheetViews>
  <sheetFormatPr defaultColWidth="9.33203125" defaultRowHeight="13.5" x14ac:dyDescent="0.25"/>
  <cols>
    <col min="1" max="1" width="52.83203125" style="5" customWidth="1"/>
    <col min="2" max="3" width="25.6640625" style="5" customWidth="1"/>
    <col min="4" max="4" width="30.33203125" style="5" customWidth="1"/>
    <col min="5" max="16384" width="9.33203125" style="5"/>
  </cols>
  <sheetData>
    <row r="1" spans="1:12" ht="42" customHeight="1" x14ac:dyDescent="0.3">
      <c r="A1" s="208" t="s">
        <v>77</v>
      </c>
      <c r="B1" s="208"/>
      <c r="C1" s="208"/>
      <c r="D1" s="208"/>
      <c r="E1" s="20"/>
      <c r="F1" s="20"/>
      <c r="G1" s="20"/>
      <c r="H1" s="20"/>
      <c r="I1" s="20"/>
      <c r="J1" s="20"/>
      <c r="K1" s="20"/>
      <c r="L1" s="20"/>
    </row>
    <row r="2" spans="1:12" ht="51" customHeight="1" x14ac:dyDescent="0.25">
      <c r="A2" s="245" t="s">
        <v>87</v>
      </c>
      <c r="B2" s="245"/>
      <c r="C2" s="245"/>
      <c r="D2" s="245"/>
    </row>
    <row r="3" spans="1:12" s="53" customFormat="1" ht="49.5" customHeight="1" thickBot="1" x14ac:dyDescent="0.25">
      <c r="A3" s="50" t="s">
        <v>60</v>
      </c>
      <c r="B3" s="50" t="s">
        <v>46</v>
      </c>
      <c r="C3" s="51" t="s">
        <v>70</v>
      </c>
      <c r="D3" s="52" t="s">
        <v>47</v>
      </c>
    </row>
    <row r="4" spans="1:12" ht="15" x14ac:dyDescent="0.3">
      <c r="A4" s="55" t="s">
        <v>164</v>
      </c>
      <c r="B4" s="198">
        <v>10542573</v>
      </c>
      <c r="C4" s="199">
        <f>'Table 2 Budget'!B15</f>
        <v>1230213.18</v>
      </c>
      <c r="D4" s="54">
        <f>(B4-C4)</f>
        <v>9312359.8200000003</v>
      </c>
    </row>
    <row r="5" spans="1:12" x14ac:dyDescent="0.25">
      <c r="B5" s="56"/>
      <c r="C5" s="57"/>
      <c r="D5" s="58"/>
    </row>
    <row r="6" spans="1:12" ht="15" customHeight="1" x14ac:dyDescent="0.25">
      <c r="A6" s="197"/>
      <c r="B6" s="56"/>
      <c r="C6" s="57"/>
      <c r="D6" s="58"/>
    </row>
    <row r="7" spans="1:12" x14ac:dyDescent="0.25">
      <c r="A7" s="55"/>
      <c r="B7" s="56"/>
      <c r="C7" s="57"/>
      <c r="D7" s="58"/>
    </row>
    <row r="8" spans="1:12" x14ac:dyDescent="0.25">
      <c r="A8" s="55"/>
      <c r="B8" s="56"/>
      <c r="C8" s="57"/>
      <c r="D8" s="58"/>
    </row>
    <row r="9" spans="1:12" x14ac:dyDescent="0.25">
      <c r="A9" s="55"/>
      <c r="B9" s="56"/>
      <c r="C9" s="57"/>
      <c r="D9" s="58"/>
    </row>
    <row r="10" spans="1:12" x14ac:dyDescent="0.25">
      <c r="A10" s="55"/>
      <c r="B10" s="59"/>
      <c r="C10" s="60"/>
      <c r="D10" s="61"/>
    </row>
    <row r="11" spans="1:12" x14ac:dyDescent="0.25">
      <c r="A11" s="55"/>
      <c r="B11" s="59"/>
      <c r="C11" s="60"/>
      <c r="D11" s="61"/>
    </row>
    <row r="12" spans="1:12" x14ac:dyDescent="0.25">
      <c r="A12" s="55"/>
      <c r="B12" s="59"/>
      <c r="C12" s="60"/>
      <c r="D12" s="61"/>
    </row>
    <row r="13" spans="1:12" x14ac:dyDescent="0.25">
      <c r="A13" s="55"/>
      <c r="B13" s="59"/>
      <c r="C13" s="60"/>
      <c r="D13" s="61"/>
    </row>
    <row r="14" spans="1:12" x14ac:dyDescent="0.25">
      <c r="A14" s="55"/>
      <c r="B14" s="59"/>
      <c r="C14" s="60"/>
      <c r="D14" s="61"/>
    </row>
    <row r="15" spans="1:12" x14ac:dyDescent="0.25">
      <c r="A15" s="55"/>
      <c r="B15" s="59"/>
      <c r="C15" s="60"/>
      <c r="D15" s="61"/>
    </row>
    <row r="16" spans="1:12" x14ac:dyDescent="0.25">
      <c r="A16" s="55"/>
      <c r="B16" s="59"/>
      <c r="C16" s="60"/>
      <c r="D16" s="61"/>
    </row>
    <row r="17" spans="1:4" x14ac:dyDescent="0.25">
      <c r="A17" s="55"/>
      <c r="B17" s="59"/>
      <c r="C17" s="60"/>
      <c r="D17" s="61"/>
    </row>
    <row r="18" spans="1:4" ht="14.25" thickBot="1" x14ac:dyDescent="0.3">
      <c r="A18" s="62"/>
      <c r="B18" s="63"/>
      <c r="C18" s="64"/>
      <c r="D18" s="65"/>
    </row>
    <row r="19" spans="1:4" ht="15.75" thickTop="1" x14ac:dyDescent="0.3">
      <c r="A19" s="66" t="s">
        <v>48</v>
      </c>
      <c r="B19" s="67">
        <f>SUM(B4:B18)</f>
        <v>10542573</v>
      </c>
      <c r="C19" s="68">
        <f>SUM(C4:C18)</f>
        <v>1230213.18</v>
      </c>
      <c r="D19" s="69">
        <f>SUM(D4:D18)</f>
        <v>9312359.8200000003</v>
      </c>
    </row>
    <row r="21" spans="1:4" ht="15" x14ac:dyDescent="0.3">
      <c r="A21" s="182" t="s">
        <v>79</v>
      </c>
      <c r="B21" s="183"/>
    </row>
  </sheetData>
  <mergeCells count="2">
    <mergeCell ref="A2:D2"/>
    <mergeCell ref="A1:D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O6" sqref="O6"/>
    </sheetView>
  </sheetViews>
  <sheetFormatPr defaultColWidth="9" defaultRowHeight="12.75" x14ac:dyDescent="0.25"/>
  <cols>
    <col min="1" max="1" width="7.1640625" style="70" customWidth="1"/>
    <col min="2" max="2" width="28" style="70" customWidth="1"/>
    <col min="3" max="3" width="11.6640625" style="157" customWidth="1"/>
    <col min="4" max="4" width="11.1640625" style="157" customWidth="1"/>
    <col min="5" max="5" width="12.1640625" style="157" customWidth="1"/>
    <col min="6" max="13" width="8.33203125" style="70" customWidth="1"/>
    <col min="14" max="16384" width="9" style="70"/>
  </cols>
  <sheetData>
    <row r="1" spans="1:13" s="5" customFormat="1" ht="42" customHeight="1" x14ac:dyDescent="0.3">
      <c r="A1" s="208" t="s">
        <v>77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34.5" customHeight="1" x14ac:dyDescent="0.25">
      <c r="A2" s="246" t="s">
        <v>86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s="75" customFormat="1" ht="56.25" customHeight="1" thickBot="1" x14ac:dyDescent="0.35">
      <c r="A3" s="71" t="s">
        <v>27</v>
      </c>
      <c r="B3" s="72" t="s">
        <v>29</v>
      </c>
      <c r="C3" s="72" t="s">
        <v>8</v>
      </c>
      <c r="D3" s="71" t="s">
        <v>9</v>
      </c>
      <c r="E3" s="73" t="s">
        <v>31</v>
      </c>
      <c r="F3" s="74" t="s">
        <v>10</v>
      </c>
      <c r="G3" s="71" t="s">
        <v>11</v>
      </c>
      <c r="H3" s="71" t="s">
        <v>12</v>
      </c>
      <c r="I3" s="73" t="s">
        <v>13</v>
      </c>
      <c r="J3" s="72" t="s">
        <v>14</v>
      </c>
      <c r="K3" s="71" t="s">
        <v>15</v>
      </c>
      <c r="L3" s="71" t="s">
        <v>16</v>
      </c>
      <c r="M3" s="71" t="s">
        <v>17</v>
      </c>
    </row>
    <row r="4" spans="1:13" s="75" customFormat="1" ht="13.35" customHeight="1" x14ac:dyDescent="0.25">
      <c r="A4" s="76" t="s">
        <v>21</v>
      </c>
      <c r="B4" s="77" t="s">
        <v>157</v>
      </c>
      <c r="C4" s="78" t="s">
        <v>19</v>
      </c>
      <c r="D4" s="76" t="s">
        <v>20</v>
      </c>
      <c r="E4" s="79" t="s">
        <v>155</v>
      </c>
      <c r="F4" s="80">
        <v>9</v>
      </c>
      <c r="G4" s="81">
        <f>F4/12</f>
        <v>0.75</v>
      </c>
      <c r="H4" s="82">
        <v>1</v>
      </c>
      <c r="I4" s="83">
        <f>G4*H4</f>
        <v>0.75</v>
      </c>
      <c r="J4" s="80">
        <v>9</v>
      </c>
      <c r="K4" s="84">
        <f>J4/12</f>
        <v>0.75</v>
      </c>
      <c r="L4" s="85">
        <v>1</v>
      </c>
      <c r="M4" s="81">
        <f>K4*L4</f>
        <v>0.75</v>
      </c>
    </row>
    <row r="5" spans="1:13" s="75" customFormat="1" ht="13.35" customHeight="1" x14ac:dyDescent="0.25">
      <c r="A5" s="86"/>
      <c r="B5" s="87" t="s">
        <v>154</v>
      </c>
      <c r="C5" s="88"/>
      <c r="D5" s="86" t="s">
        <v>153</v>
      </c>
      <c r="E5" s="89"/>
      <c r="F5" s="90"/>
      <c r="G5" s="91"/>
      <c r="H5" s="92"/>
      <c r="I5" s="83"/>
      <c r="J5" s="93"/>
      <c r="K5" s="94"/>
      <c r="L5" s="95"/>
      <c r="M5" s="96"/>
    </row>
    <row r="6" spans="1:13" s="75" customFormat="1" ht="13.35" customHeight="1" x14ac:dyDescent="0.25">
      <c r="A6" s="76" t="s">
        <v>21</v>
      </c>
      <c r="B6" s="77" t="s">
        <v>157</v>
      </c>
      <c r="C6" s="78" t="s">
        <v>19</v>
      </c>
      <c r="D6" s="76" t="s">
        <v>20</v>
      </c>
      <c r="E6" s="79" t="s">
        <v>155</v>
      </c>
      <c r="F6" s="80">
        <v>9</v>
      </c>
      <c r="G6" s="81">
        <f>F6/12</f>
        <v>0.75</v>
      </c>
      <c r="H6" s="82">
        <v>1</v>
      </c>
      <c r="I6" s="97">
        <f>G6*H6</f>
        <v>0.75</v>
      </c>
      <c r="J6" s="98">
        <v>9</v>
      </c>
      <c r="K6" s="84">
        <f>J6/12</f>
        <v>0.75</v>
      </c>
      <c r="L6" s="85">
        <v>1</v>
      </c>
      <c r="M6" s="99">
        <f>K6*L6</f>
        <v>0.75</v>
      </c>
    </row>
    <row r="7" spans="1:13" s="75" customFormat="1" ht="13.35" customHeight="1" x14ac:dyDescent="0.25">
      <c r="A7" s="86"/>
      <c r="B7" s="87" t="s">
        <v>154</v>
      </c>
      <c r="C7" s="88"/>
      <c r="D7" s="86" t="s">
        <v>153</v>
      </c>
      <c r="E7" s="89"/>
      <c r="F7" s="90"/>
      <c r="G7" s="91"/>
      <c r="H7" s="92"/>
      <c r="I7" s="100"/>
      <c r="J7" s="90"/>
      <c r="K7" s="94"/>
      <c r="L7" s="95"/>
      <c r="M7" s="101"/>
    </row>
    <row r="8" spans="1:13" s="75" customFormat="1" ht="13.35" customHeight="1" x14ac:dyDescent="0.25">
      <c r="A8" s="76" t="s">
        <v>21</v>
      </c>
      <c r="B8" s="77" t="s">
        <v>157</v>
      </c>
      <c r="C8" s="78" t="s">
        <v>19</v>
      </c>
      <c r="D8" s="76" t="s">
        <v>20</v>
      </c>
      <c r="E8" s="79" t="s">
        <v>171</v>
      </c>
      <c r="F8" s="80">
        <v>0</v>
      </c>
      <c r="G8" s="81">
        <f>F8/12</f>
        <v>0</v>
      </c>
      <c r="H8" s="82">
        <v>0</v>
      </c>
      <c r="I8" s="97">
        <f>G8*H8</f>
        <v>0</v>
      </c>
      <c r="J8" s="80">
        <v>9</v>
      </c>
      <c r="K8" s="84">
        <f>J8/12</f>
        <v>0.75</v>
      </c>
      <c r="L8" s="85">
        <v>1</v>
      </c>
      <c r="M8" s="99">
        <f>K8*L8</f>
        <v>0.75</v>
      </c>
    </row>
    <row r="9" spans="1:13" s="75" customFormat="1" ht="13.35" customHeight="1" x14ac:dyDescent="0.25">
      <c r="A9" s="86"/>
      <c r="B9" s="87" t="s">
        <v>154</v>
      </c>
      <c r="C9" s="88"/>
      <c r="D9" s="86" t="s">
        <v>153</v>
      </c>
      <c r="E9" s="89"/>
      <c r="F9" s="90"/>
      <c r="G9" s="91"/>
      <c r="H9" s="92"/>
      <c r="I9" s="100"/>
      <c r="J9" s="90"/>
      <c r="K9" s="94"/>
      <c r="L9" s="95"/>
      <c r="M9" s="101"/>
    </row>
    <row r="10" spans="1:13" s="75" customFormat="1" ht="13.35" customHeight="1" x14ac:dyDescent="0.25">
      <c r="A10" s="76" t="s">
        <v>21</v>
      </c>
      <c r="B10" s="77" t="s">
        <v>157</v>
      </c>
      <c r="C10" s="78" t="s">
        <v>19</v>
      </c>
      <c r="D10" s="76" t="s">
        <v>20</v>
      </c>
      <c r="E10" s="79" t="s">
        <v>172</v>
      </c>
      <c r="F10" s="98">
        <v>0</v>
      </c>
      <c r="G10" s="81">
        <f>F10/12</f>
        <v>0</v>
      </c>
      <c r="H10" s="82">
        <v>0</v>
      </c>
      <c r="I10" s="97">
        <f>G10*H10</f>
        <v>0</v>
      </c>
      <c r="J10" s="80">
        <v>9</v>
      </c>
      <c r="K10" s="84">
        <f>J10/12</f>
        <v>0.75</v>
      </c>
      <c r="L10" s="85">
        <v>1</v>
      </c>
      <c r="M10" s="99">
        <f>K10*L10</f>
        <v>0.75</v>
      </c>
    </row>
    <row r="11" spans="1:13" s="75" customFormat="1" ht="13.35" customHeight="1" x14ac:dyDescent="0.25">
      <c r="A11" s="86"/>
      <c r="B11" s="87" t="s">
        <v>154</v>
      </c>
      <c r="C11" s="88"/>
      <c r="D11" s="86" t="s">
        <v>153</v>
      </c>
      <c r="E11" s="89"/>
      <c r="F11" s="90"/>
      <c r="G11" s="91"/>
      <c r="H11" s="92"/>
      <c r="I11" s="100"/>
      <c r="J11" s="90"/>
      <c r="K11" s="94"/>
      <c r="L11" s="95"/>
      <c r="M11" s="101"/>
    </row>
    <row r="12" spans="1:13" s="75" customFormat="1" ht="13.35" customHeight="1" x14ac:dyDescent="0.25">
      <c r="A12" s="76" t="s">
        <v>21</v>
      </c>
      <c r="B12" s="77" t="s">
        <v>158</v>
      </c>
      <c r="C12" s="78" t="s">
        <v>159</v>
      </c>
      <c r="D12" s="132" t="s">
        <v>160</v>
      </c>
      <c r="E12" s="79" t="s">
        <v>155</v>
      </c>
      <c r="F12" s="80">
        <v>12</v>
      </c>
      <c r="G12" s="81">
        <f>F12/12</f>
        <v>1</v>
      </c>
      <c r="H12" s="82">
        <v>1</v>
      </c>
      <c r="I12" s="97">
        <f>G12*H12</f>
        <v>1</v>
      </c>
      <c r="J12" s="80">
        <v>12</v>
      </c>
      <c r="K12" s="84">
        <f>J12/12</f>
        <v>1</v>
      </c>
      <c r="L12" s="85">
        <v>1</v>
      </c>
      <c r="M12" s="99">
        <f>K12*L12</f>
        <v>1</v>
      </c>
    </row>
    <row r="13" spans="1:13" s="75" customFormat="1" ht="13.35" customHeight="1" x14ac:dyDescent="0.25">
      <c r="A13" s="86"/>
      <c r="B13" s="87" t="s">
        <v>154</v>
      </c>
      <c r="C13" s="86"/>
      <c r="D13" s="195"/>
      <c r="E13" s="89"/>
      <c r="F13" s="90"/>
      <c r="G13" s="91"/>
      <c r="H13" s="92"/>
      <c r="I13" s="100"/>
      <c r="J13" s="90"/>
      <c r="K13" s="94"/>
      <c r="L13" s="95"/>
      <c r="M13" s="101"/>
    </row>
    <row r="14" spans="1:13" s="75" customFormat="1" ht="13.35" customHeight="1" x14ac:dyDescent="0.25">
      <c r="A14" s="76" t="s">
        <v>21</v>
      </c>
      <c r="B14" s="77" t="s">
        <v>158</v>
      </c>
      <c r="C14" s="78" t="s">
        <v>159</v>
      </c>
      <c r="D14" s="132" t="s">
        <v>160</v>
      </c>
      <c r="E14" s="79" t="s">
        <v>155</v>
      </c>
      <c r="F14" s="80">
        <v>12</v>
      </c>
      <c r="G14" s="81">
        <f>F14/12</f>
        <v>1</v>
      </c>
      <c r="H14" s="82">
        <v>1</v>
      </c>
      <c r="I14" s="97">
        <f>G14*H14</f>
        <v>1</v>
      </c>
      <c r="J14" s="80">
        <v>12</v>
      </c>
      <c r="K14" s="84">
        <f>J14/12</f>
        <v>1</v>
      </c>
      <c r="L14" s="85">
        <v>1</v>
      </c>
      <c r="M14" s="99">
        <f>K14*L14</f>
        <v>1</v>
      </c>
    </row>
    <row r="15" spans="1:13" s="75" customFormat="1" ht="13.35" customHeight="1" x14ac:dyDescent="0.25">
      <c r="A15" s="86"/>
      <c r="B15" s="87" t="s">
        <v>154</v>
      </c>
      <c r="C15" s="86"/>
      <c r="D15" s="195"/>
      <c r="E15" s="89"/>
      <c r="F15" s="90"/>
      <c r="G15" s="91"/>
      <c r="H15" s="92"/>
      <c r="I15" s="100"/>
      <c r="J15" s="90"/>
      <c r="K15" s="94"/>
      <c r="L15" s="95"/>
      <c r="M15" s="101"/>
    </row>
    <row r="16" spans="1:13" s="75" customFormat="1" ht="13.35" customHeight="1" x14ac:dyDescent="0.25">
      <c r="A16" s="76" t="s">
        <v>21</v>
      </c>
      <c r="B16" s="77" t="s">
        <v>158</v>
      </c>
      <c r="C16" s="78" t="s">
        <v>159</v>
      </c>
      <c r="D16" s="132" t="s">
        <v>160</v>
      </c>
      <c r="E16" s="79" t="s">
        <v>155</v>
      </c>
      <c r="F16" s="80">
        <v>12</v>
      </c>
      <c r="G16" s="81">
        <f>F16/12</f>
        <v>1</v>
      </c>
      <c r="H16" s="82">
        <v>1</v>
      </c>
      <c r="I16" s="97">
        <f>G16*H16</f>
        <v>1</v>
      </c>
      <c r="J16" s="80">
        <v>12</v>
      </c>
      <c r="K16" s="84">
        <f>J16/12</f>
        <v>1</v>
      </c>
      <c r="L16" s="85">
        <v>1</v>
      </c>
      <c r="M16" s="99">
        <f>K16*L16</f>
        <v>1</v>
      </c>
    </row>
    <row r="17" spans="1:13" s="75" customFormat="1" ht="13.35" customHeight="1" x14ac:dyDescent="0.25">
      <c r="A17" s="86"/>
      <c r="B17" s="87" t="s">
        <v>154</v>
      </c>
      <c r="C17" s="86"/>
      <c r="D17" s="195"/>
      <c r="E17" s="89"/>
      <c r="F17" s="90"/>
      <c r="G17" s="91"/>
      <c r="H17" s="92"/>
      <c r="I17" s="100"/>
      <c r="J17" s="90"/>
      <c r="K17" s="94"/>
      <c r="L17" s="95"/>
      <c r="M17" s="101"/>
    </row>
    <row r="18" spans="1:13" s="75" customFormat="1" ht="13.35" customHeight="1" x14ac:dyDescent="0.25">
      <c r="A18" s="76" t="s">
        <v>21</v>
      </c>
      <c r="B18" s="77" t="s">
        <v>158</v>
      </c>
      <c r="C18" s="78" t="s">
        <v>159</v>
      </c>
      <c r="D18" s="132" t="s">
        <v>160</v>
      </c>
      <c r="E18" s="79" t="s">
        <v>155</v>
      </c>
      <c r="F18" s="80">
        <v>12</v>
      </c>
      <c r="G18" s="81">
        <f>F18/12</f>
        <v>1</v>
      </c>
      <c r="H18" s="82">
        <v>1</v>
      </c>
      <c r="I18" s="97">
        <f>G18*H18</f>
        <v>1</v>
      </c>
      <c r="J18" s="80">
        <v>12</v>
      </c>
      <c r="K18" s="84">
        <f>J18/12</f>
        <v>1</v>
      </c>
      <c r="L18" s="85">
        <v>1</v>
      </c>
      <c r="M18" s="99">
        <f>K18*L18</f>
        <v>1</v>
      </c>
    </row>
    <row r="19" spans="1:13" s="75" customFormat="1" ht="13.35" customHeight="1" x14ac:dyDescent="0.25">
      <c r="A19" s="86"/>
      <c r="B19" s="87" t="s">
        <v>154</v>
      </c>
      <c r="C19" s="86"/>
      <c r="D19" s="195"/>
      <c r="E19" s="89"/>
      <c r="F19" s="90"/>
      <c r="G19" s="91"/>
      <c r="H19" s="92"/>
      <c r="I19" s="100"/>
      <c r="J19" s="90"/>
      <c r="K19" s="94"/>
      <c r="L19" s="95"/>
      <c r="M19" s="101"/>
    </row>
    <row r="20" spans="1:13" s="75" customFormat="1" ht="13.35" customHeight="1" x14ac:dyDescent="0.25">
      <c r="A20" s="76" t="s">
        <v>21</v>
      </c>
      <c r="B20" s="77" t="s">
        <v>158</v>
      </c>
      <c r="C20" s="78" t="s">
        <v>159</v>
      </c>
      <c r="D20" s="132" t="s">
        <v>160</v>
      </c>
      <c r="E20" s="79" t="s">
        <v>156</v>
      </c>
      <c r="F20" s="80">
        <v>0</v>
      </c>
      <c r="G20" s="81">
        <v>0</v>
      </c>
      <c r="H20" s="82">
        <v>1</v>
      </c>
      <c r="I20" s="97">
        <f>G20*H20</f>
        <v>0</v>
      </c>
      <c r="J20" s="80">
        <v>12</v>
      </c>
      <c r="K20" s="84">
        <f>J20/12</f>
        <v>1</v>
      </c>
      <c r="L20" s="85">
        <v>1</v>
      </c>
      <c r="M20" s="99">
        <f>K20*L20</f>
        <v>1</v>
      </c>
    </row>
    <row r="21" spans="1:13" s="75" customFormat="1" ht="13.35" customHeight="1" x14ac:dyDescent="0.25">
      <c r="A21" s="86"/>
      <c r="B21" s="87" t="s">
        <v>154</v>
      </c>
      <c r="C21" s="86"/>
      <c r="D21" s="195"/>
      <c r="E21" s="89"/>
      <c r="F21" s="90"/>
      <c r="G21" s="91"/>
      <c r="H21" s="92"/>
      <c r="I21" s="100"/>
      <c r="J21" s="90"/>
      <c r="K21" s="94"/>
      <c r="L21" s="95"/>
      <c r="M21" s="101"/>
    </row>
    <row r="22" spans="1:13" s="75" customFormat="1" ht="13.35" customHeight="1" x14ac:dyDescent="0.25">
      <c r="A22" s="76" t="s">
        <v>21</v>
      </c>
      <c r="B22" s="77" t="s">
        <v>158</v>
      </c>
      <c r="C22" s="78" t="s">
        <v>159</v>
      </c>
      <c r="D22" s="132" t="s">
        <v>160</v>
      </c>
      <c r="E22" s="79" t="s">
        <v>172</v>
      </c>
      <c r="F22" s="80">
        <v>0</v>
      </c>
      <c r="G22" s="81">
        <v>0</v>
      </c>
      <c r="H22" s="82">
        <v>1</v>
      </c>
      <c r="I22" s="97">
        <f>G22*H22</f>
        <v>0</v>
      </c>
      <c r="J22" s="80">
        <v>12</v>
      </c>
      <c r="K22" s="84">
        <f>J22/12</f>
        <v>1</v>
      </c>
      <c r="L22" s="85">
        <v>1</v>
      </c>
      <c r="M22" s="99">
        <f>K22*L22</f>
        <v>1</v>
      </c>
    </row>
    <row r="23" spans="1:13" s="75" customFormat="1" ht="13.35" customHeight="1" thickBot="1" x14ac:dyDescent="0.3">
      <c r="A23" s="86"/>
      <c r="B23" s="87" t="s">
        <v>154</v>
      </c>
      <c r="C23" s="86"/>
      <c r="D23" s="195"/>
      <c r="E23" s="89"/>
      <c r="F23" s="90"/>
      <c r="G23" s="91"/>
      <c r="H23" s="92"/>
      <c r="I23" s="100"/>
      <c r="J23" s="90"/>
      <c r="K23" s="94"/>
      <c r="L23" s="95"/>
      <c r="M23" s="101"/>
    </row>
    <row r="24" spans="1:13" ht="15.6" customHeight="1" thickTop="1" x14ac:dyDescent="0.3">
      <c r="A24" s="103"/>
      <c r="B24" s="104" t="s">
        <v>22</v>
      </c>
      <c r="C24" s="105"/>
      <c r="D24" s="106"/>
      <c r="E24" s="107"/>
      <c r="F24" s="108"/>
      <c r="G24" s="109"/>
      <c r="H24" s="110"/>
      <c r="I24" s="111">
        <f>SUM(I4:I23)</f>
        <v>5.5</v>
      </c>
      <c r="J24" s="108"/>
      <c r="K24" s="112"/>
      <c r="L24" s="113"/>
      <c r="M24" s="114">
        <f>SUM(M4:M23)</f>
        <v>9</v>
      </c>
    </row>
    <row r="25" spans="1:13" ht="13.5" x14ac:dyDescent="0.25">
      <c r="A25" s="115"/>
      <c r="B25" s="115"/>
      <c r="C25" s="116"/>
      <c r="D25" s="116"/>
      <c r="E25" s="116"/>
      <c r="F25" s="115"/>
      <c r="G25" s="115"/>
      <c r="H25" s="115"/>
      <c r="I25" s="115"/>
      <c r="J25" s="115"/>
      <c r="K25" s="115"/>
      <c r="L25" s="115"/>
      <c r="M25" s="115"/>
    </row>
    <row r="26" spans="1:13" ht="13.5" customHeight="1" x14ac:dyDescent="0.3">
      <c r="A26" s="117" t="s">
        <v>28</v>
      </c>
      <c r="B26" s="118"/>
      <c r="C26" s="119"/>
      <c r="D26" s="120"/>
      <c r="E26" s="120"/>
      <c r="F26" s="121"/>
      <c r="G26" s="121"/>
      <c r="H26" s="122"/>
      <c r="I26" s="248" t="s">
        <v>23</v>
      </c>
      <c r="J26" s="249"/>
      <c r="K26" s="249"/>
      <c r="L26" s="249"/>
      <c r="M26" s="250"/>
    </row>
    <row r="27" spans="1:13" ht="15" thickBot="1" x14ac:dyDescent="0.35">
      <c r="A27" s="123" t="s">
        <v>7</v>
      </c>
      <c r="B27" s="124"/>
      <c r="C27" s="125"/>
      <c r="D27" s="126" t="s">
        <v>57</v>
      </c>
      <c r="E27" s="127"/>
      <c r="F27" s="128"/>
      <c r="G27" s="128"/>
      <c r="H27" s="129"/>
      <c r="I27" s="130" t="s">
        <v>2</v>
      </c>
      <c r="J27" s="131"/>
      <c r="K27" s="131"/>
      <c r="L27" s="131"/>
      <c r="M27" s="130" t="s">
        <v>4</v>
      </c>
    </row>
    <row r="28" spans="1:13" ht="13.5" x14ac:dyDescent="0.25">
      <c r="A28" s="132" t="s">
        <v>18</v>
      </c>
      <c r="B28" s="133" t="s">
        <v>85</v>
      </c>
      <c r="C28" s="134"/>
      <c r="D28" s="135" t="s">
        <v>62</v>
      </c>
      <c r="E28" s="116"/>
      <c r="F28" s="115"/>
      <c r="G28" s="115"/>
      <c r="H28" s="136"/>
      <c r="I28" s="137">
        <v>0</v>
      </c>
      <c r="J28" s="138"/>
      <c r="K28" s="138"/>
      <c r="L28" s="138"/>
      <c r="M28" s="137">
        <v>0</v>
      </c>
    </row>
    <row r="29" spans="1:13" ht="13.5" x14ac:dyDescent="0.25">
      <c r="A29" s="76" t="s">
        <v>24</v>
      </c>
      <c r="B29" s="135" t="s">
        <v>50</v>
      </c>
      <c r="C29" s="134"/>
      <c r="D29" s="135" t="s">
        <v>62</v>
      </c>
      <c r="E29" s="116"/>
      <c r="F29" s="115"/>
      <c r="G29" s="115"/>
      <c r="H29" s="136"/>
      <c r="I29" s="137">
        <v>0</v>
      </c>
      <c r="J29" s="138"/>
      <c r="K29" s="138"/>
      <c r="L29" s="138"/>
      <c r="M29" s="137">
        <v>0</v>
      </c>
    </row>
    <row r="30" spans="1:13" ht="13.5" x14ac:dyDescent="0.25">
      <c r="A30" s="76" t="s">
        <v>21</v>
      </c>
      <c r="B30" s="133" t="s">
        <v>51</v>
      </c>
      <c r="C30" s="134"/>
      <c r="D30" s="135" t="s">
        <v>161</v>
      </c>
      <c r="E30" s="134"/>
      <c r="F30" s="115"/>
      <c r="G30" s="115"/>
      <c r="H30" s="136"/>
      <c r="I30" s="137">
        <f>$I$24</f>
        <v>5.5</v>
      </c>
      <c r="J30" s="138"/>
      <c r="K30" s="138"/>
      <c r="L30" s="138"/>
      <c r="M30" s="137">
        <f>$M$24</f>
        <v>9</v>
      </c>
    </row>
    <row r="31" spans="1:13" ht="13.5" x14ac:dyDescent="0.25">
      <c r="A31" s="102" t="s">
        <v>25</v>
      </c>
      <c r="B31" s="118" t="s">
        <v>52</v>
      </c>
      <c r="C31" s="139"/>
      <c r="D31" s="140" t="s">
        <v>38</v>
      </c>
      <c r="E31" s="120"/>
      <c r="F31" s="121"/>
      <c r="G31" s="121"/>
      <c r="H31" s="122"/>
      <c r="I31" s="141">
        <v>0</v>
      </c>
      <c r="J31" s="142"/>
      <c r="K31" s="142"/>
      <c r="L31" s="142"/>
      <c r="M31" s="141">
        <v>0</v>
      </c>
    </row>
    <row r="32" spans="1:13" ht="14.25" thickBot="1" x14ac:dyDescent="0.3">
      <c r="A32" s="143" t="s">
        <v>26</v>
      </c>
      <c r="B32" s="144" t="s">
        <v>53</v>
      </c>
      <c r="C32" s="145"/>
      <c r="D32" s="146" t="s">
        <v>38</v>
      </c>
      <c r="E32" s="147"/>
      <c r="F32" s="148"/>
      <c r="G32" s="148"/>
      <c r="H32" s="149"/>
      <c r="I32" s="150">
        <v>0</v>
      </c>
      <c r="J32" s="151"/>
      <c r="K32" s="151"/>
      <c r="L32" s="151"/>
      <c r="M32" s="150">
        <v>0</v>
      </c>
    </row>
    <row r="33" spans="1:13" ht="15.6" customHeight="1" thickTop="1" x14ac:dyDescent="0.3">
      <c r="A33" s="152"/>
      <c r="B33" s="115"/>
      <c r="C33" s="116"/>
      <c r="D33" s="116"/>
      <c r="E33" s="116"/>
      <c r="F33" s="153" t="s">
        <v>30</v>
      </c>
      <c r="G33" s="153"/>
      <c r="H33" s="154" t="s">
        <v>2</v>
      </c>
      <c r="I33" s="155">
        <f>SUM(I28:I32)</f>
        <v>5.5</v>
      </c>
      <c r="J33" s="115"/>
      <c r="K33" s="156"/>
      <c r="L33" s="154" t="s">
        <v>4</v>
      </c>
      <c r="M33" s="155">
        <f>SUM(M28:M32)</f>
        <v>9</v>
      </c>
    </row>
    <row r="34" spans="1:13" ht="13.5" x14ac:dyDescent="0.3">
      <c r="A34" s="75"/>
      <c r="K34" s="158"/>
      <c r="L34" s="158"/>
      <c r="M34" s="159"/>
    </row>
  </sheetData>
  <mergeCells count="3">
    <mergeCell ref="A2:M2"/>
    <mergeCell ref="I26:M26"/>
    <mergeCell ref="A1:M1"/>
  </mergeCells>
  <phoneticPr fontId="1" type="noConversion"/>
  <pageMargins left="0.75" right="0.75" top="0.5" bottom="1" header="0.5" footer="0.5"/>
  <pageSetup orientation="landscape" r:id="rId1"/>
  <headerFooter alignWithMargins="0">
    <oddFooter>&amp;LWorksheet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80" zoomScaleNormal="80" workbookViewId="0">
      <selection activeCell="D34" sqref="D34"/>
    </sheetView>
  </sheetViews>
  <sheetFormatPr defaultRowHeight="12.75" x14ac:dyDescent="0.2"/>
  <cols>
    <col min="1" max="1" width="10.1640625" customWidth="1"/>
    <col min="2" max="2" width="32.33203125" bestFit="1" customWidth="1"/>
    <col min="4" max="4" width="18.33203125" bestFit="1" customWidth="1"/>
    <col min="5" max="5" width="19.1640625" bestFit="1" customWidth="1"/>
    <col min="6" max="6" width="39.33203125" bestFit="1" customWidth="1"/>
    <col min="7" max="8" width="16.83203125" customWidth="1"/>
    <col min="9" max="9" width="14" customWidth="1"/>
    <col min="10" max="10" width="14.5" customWidth="1"/>
    <col min="11" max="11" width="14" customWidth="1"/>
  </cols>
  <sheetData>
    <row r="1" spans="1:10" x14ac:dyDescent="0.2">
      <c r="C1" t="s">
        <v>109</v>
      </c>
      <c r="D1" t="s">
        <v>110</v>
      </c>
      <c r="E1" t="s">
        <v>117</v>
      </c>
      <c r="F1" t="s">
        <v>125</v>
      </c>
      <c r="J1" t="s">
        <v>115</v>
      </c>
    </row>
    <row r="2" spans="1:10" s="186" customFormat="1" x14ac:dyDescent="0.2">
      <c r="A2" s="185" t="s">
        <v>194</v>
      </c>
      <c r="B2" s="185" t="s">
        <v>195</v>
      </c>
      <c r="C2" s="185">
        <v>1</v>
      </c>
      <c r="D2" s="186">
        <v>1</v>
      </c>
      <c r="E2" s="186">
        <v>1</v>
      </c>
      <c r="F2" s="186">
        <v>1</v>
      </c>
      <c r="J2" t="s">
        <v>129</v>
      </c>
    </row>
    <row r="3" spans="1:10" s="188" customFormat="1" x14ac:dyDescent="0.2">
      <c r="A3" s="187" t="s">
        <v>93</v>
      </c>
      <c r="B3" s="187" t="s">
        <v>94</v>
      </c>
      <c r="C3" s="187">
        <v>3</v>
      </c>
      <c r="D3" s="188">
        <v>5</v>
      </c>
      <c r="E3" s="188">
        <v>3</v>
      </c>
      <c r="F3" s="188">
        <v>5</v>
      </c>
    </row>
    <row r="4" spans="1:10" s="188" customFormat="1" x14ac:dyDescent="0.2">
      <c r="A4" s="187" t="s">
        <v>103</v>
      </c>
      <c r="B4" s="187" t="s">
        <v>104</v>
      </c>
      <c r="C4" s="187">
        <v>3</v>
      </c>
      <c r="D4" s="188">
        <v>3</v>
      </c>
      <c r="E4" s="188">
        <v>2</v>
      </c>
      <c r="F4" s="188">
        <v>3</v>
      </c>
    </row>
    <row r="5" spans="1:10" s="188" customFormat="1" x14ac:dyDescent="0.2">
      <c r="A5" s="187" t="s">
        <v>173</v>
      </c>
      <c r="B5" s="187" t="s">
        <v>174</v>
      </c>
      <c r="C5" s="187">
        <v>4</v>
      </c>
      <c r="D5" s="188">
        <v>6</v>
      </c>
      <c r="E5" s="188">
        <v>4</v>
      </c>
      <c r="F5" s="188">
        <v>6</v>
      </c>
    </row>
    <row r="6" spans="1:10" s="188" customFormat="1" x14ac:dyDescent="0.2">
      <c r="A6" s="187" t="s">
        <v>175</v>
      </c>
      <c r="B6" s="187" t="s">
        <v>176</v>
      </c>
      <c r="C6" s="187">
        <v>3</v>
      </c>
      <c r="D6" s="188">
        <v>7</v>
      </c>
      <c r="E6" s="188">
        <v>4</v>
      </c>
      <c r="F6" s="188">
        <v>7</v>
      </c>
    </row>
    <row r="7" spans="1:10" s="188" customFormat="1" x14ac:dyDescent="0.2">
      <c r="A7" s="187" t="s">
        <v>105</v>
      </c>
      <c r="B7" s="187" t="s">
        <v>106</v>
      </c>
      <c r="C7" s="187">
        <v>3</v>
      </c>
      <c r="D7" s="188">
        <v>4</v>
      </c>
      <c r="E7" s="188">
        <v>2</v>
      </c>
      <c r="F7" s="188">
        <v>4</v>
      </c>
    </row>
    <row r="8" spans="1:10" s="188" customFormat="1" x14ac:dyDescent="0.2">
      <c r="A8" s="187" t="s">
        <v>177</v>
      </c>
      <c r="B8" s="187" t="s">
        <v>178</v>
      </c>
      <c r="C8" s="187">
        <v>3</v>
      </c>
      <c r="D8" s="188">
        <v>5</v>
      </c>
      <c r="E8" s="188">
        <v>3</v>
      </c>
      <c r="F8" s="188">
        <v>5</v>
      </c>
    </row>
    <row r="9" spans="1:10" s="188" customFormat="1" x14ac:dyDescent="0.2">
      <c r="A9" s="187" t="s">
        <v>179</v>
      </c>
      <c r="B9" s="187" t="s">
        <v>180</v>
      </c>
      <c r="C9" s="187">
        <v>3</v>
      </c>
      <c r="D9" s="188">
        <v>4</v>
      </c>
      <c r="E9" s="188">
        <v>2</v>
      </c>
      <c r="F9" s="188">
        <v>4</v>
      </c>
    </row>
    <row r="10" spans="1:10" s="188" customFormat="1" x14ac:dyDescent="0.2">
      <c r="A10" s="187" t="s">
        <v>181</v>
      </c>
      <c r="B10" s="187" t="s">
        <v>182</v>
      </c>
      <c r="C10" s="187">
        <v>3</v>
      </c>
      <c r="D10" s="188">
        <v>3</v>
      </c>
      <c r="E10" s="188">
        <v>2</v>
      </c>
      <c r="F10" s="188">
        <v>3</v>
      </c>
    </row>
    <row r="11" spans="1:10" s="188" customFormat="1" x14ac:dyDescent="0.2">
      <c r="A11" s="187" t="s">
        <v>107</v>
      </c>
      <c r="B11" s="187" t="s">
        <v>108</v>
      </c>
      <c r="C11" s="187">
        <v>3</v>
      </c>
      <c r="D11" s="188">
        <v>3</v>
      </c>
      <c r="E11" s="188">
        <v>2</v>
      </c>
      <c r="F11" s="188">
        <v>3</v>
      </c>
    </row>
    <row r="12" spans="1:10" s="188" customFormat="1" x14ac:dyDescent="0.2">
      <c r="A12" s="187" t="s">
        <v>183</v>
      </c>
      <c r="B12" s="187" t="s">
        <v>184</v>
      </c>
      <c r="C12" s="187">
        <v>3</v>
      </c>
      <c r="D12" s="188">
        <v>2</v>
      </c>
      <c r="E12" s="188">
        <v>1</v>
      </c>
      <c r="F12" s="188">
        <v>2</v>
      </c>
    </row>
    <row r="13" spans="1:10" s="188" customFormat="1" x14ac:dyDescent="0.2">
      <c r="A13" s="187" t="s">
        <v>185</v>
      </c>
      <c r="B13" s="187" t="s">
        <v>186</v>
      </c>
      <c r="C13" s="187">
        <v>3</v>
      </c>
      <c r="D13" s="188">
        <v>2</v>
      </c>
      <c r="E13" s="188">
        <v>1</v>
      </c>
      <c r="F13" s="188">
        <v>2</v>
      </c>
    </row>
    <row r="14" spans="1:10" s="188" customFormat="1" x14ac:dyDescent="0.2">
      <c r="A14" s="187" t="s">
        <v>187</v>
      </c>
      <c r="B14" s="187" t="s">
        <v>188</v>
      </c>
      <c r="C14" s="187">
        <v>3</v>
      </c>
    </row>
    <row r="15" spans="1:10" s="188" customFormat="1" x14ac:dyDescent="0.2">
      <c r="A15" s="187" t="s">
        <v>190</v>
      </c>
      <c r="B15" s="187" t="s">
        <v>191</v>
      </c>
      <c r="C15" s="187">
        <v>3</v>
      </c>
    </row>
    <row r="16" spans="1:10" s="188" customFormat="1" x14ac:dyDescent="0.2">
      <c r="A16" s="187" t="s">
        <v>192</v>
      </c>
      <c r="B16" s="187" t="s">
        <v>193</v>
      </c>
      <c r="C16" s="187">
        <v>3</v>
      </c>
      <c r="D16" s="188">
        <v>1</v>
      </c>
      <c r="E16" s="188">
        <v>1</v>
      </c>
      <c r="F16" s="188">
        <v>1</v>
      </c>
    </row>
    <row r="17" spans="1:11" x14ac:dyDescent="0.2">
      <c r="A17" s="184"/>
      <c r="B17" s="184"/>
      <c r="C17" s="184">
        <f>SUM(C3:C16)</f>
        <v>43</v>
      </c>
      <c r="D17">
        <f>SUM(D2:D16)</f>
        <v>46</v>
      </c>
      <c r="E17">
        <f>SUM(E2:E16)</f>
        <v>28</v>
      </c>
      <c r="F17">
        <f>SUM(F2:F16)</f>
        <v>46</v>
      </c>
    </row>
    <row r="18" spans="1:11" x14ac:dyDescent="0.2">
      <c r="A18" s="184"/>
      <c r="B18" s="184"/>
      <c r="C18" s="184"/>
    </row>
    <row r="19" spans="1:11" x14ac:dyDescent="0.2">
      <c r="B19" s="184" t="s">
        <v>189</v>
      </c>
      <c r="C19" s="184">
        <v>9</v>
      </c>
      <c r="I19" t="s">
        <v>116</v>
      </c>
    </row>
    <row r="20" spans="1:11" x14ac:dyDescent="0.2">
      <c r="H20" t="s">
        <v>121</v>
      </c>
    </row>
    <row r="21" spans="1:11" x14ac:dyDescent="0.2">
      <c r="F21" t="s">
        <v>118</v>
      </c>
      <c r="G21">
        <v>4</v>
      </c>
      <c r="H21" t="s">
        <v>122</v>
      </c>
    </row>
    <row r="22" spans="1:11" x14ac:dyDescent="0.2">
      <c r="A22" t="s">
        <v>113</v>
      </c>
      <c r="F22" t="s">
        <v>119</v>
      </c>
      <c r="G22">
        <v>2</v>
      </c>
      <c r="H22" t="s">
        <v>123</v>
      </c>
    </row>
    <row r="23" spans="1:11" x14ac:dyDescent="0.2">
      <c r="A23" s="184" t="s">
        <v>101</v>
      </c>
      <c r="B23" s="184" t="s">
        <v>102</v>
      </c>
      <c r="C23" s="184">
        <v>3</v>
      </c>
      <c r="F23" t="s">
        <v>120</v>
      </c>
      <c r="G23">
        <v>8</v>
      </c>
      <c r="H23" t="s">
        <v>124</v>
      </c>
    </row>
    <row r="24" spans="1:11" x14ac:dyDescent="0.2">
      <c r="B24" s="184" t="s">
        <v>92</v>
      </c>
    </row>
    <row r="25" spans="1:11" x14ac:dyDescent="0.2">
      <c r="A25" s="184" t="s">
        <v>98</v>
      </c>
      <c r="B25" s="184" t="s">
        <v>99</v>
      </c>
      <c r="C25" s="184">
        <v>3</v>
      </c>
      <c r="F25" t="s">
        <v>126</v>
      </c>
      <c r="G25">
        <v>2</v>
      </c>
    </row>
    <row r="26" spans="1:11" x14ac:dyDescent="0.2">
      <c r="B26" s="184" t="s">
        <v>100</v>
      </c>
      <c r="F26" t="s">
        <v>127</v>
      </c>
      <c r="G26">
        <v>2</v>
      </c>
    </row>
    <row r="27" spans="1:11" x14ac:dyDescent="0.2">
      <c r="B27" s="184"/>
      <c r="F27" t="s">
        <v>128</v>
      </c>
      <c r="G27">
        <v>6</v>
      </c>
    </row>
    <row r="28" spans="1:11" x14ac:dyDescent="0.2">
      <c r="C28" s="184">
        <v>3</v>
      </c>
    </row>
    <row r="29" spans="1:11" x14ac:dyDescent="0.2">
      <c r="G29" s="191" t="s">
        <v>134</v>
      </c>
      <c r="H29" s="191" t="s">
        <v>135</v>
      </c>
      <c r="I29" s="191" t="s">
        <v>136</v>
      </c>
      <c r="J29" s="191" t="s">
        <v>137</v>
      </c>
      <c r="K29" s="191" t="s">
        <v>138</v>
      </c>
    </row>
    <row r="30" spans="1:11" x14ac:dyDescent="0.2">
      <c r="A30" s="185" t="s">
        <v>95</v>
      </c>
      <c r="B30" s="185" t="s">
        <v>96</v>
      </c>
      <c r="C30" s="186"/>
      <c r="E30">
        <v>82500</v>
      </c>
      <c r="F30" t="s">
        <v>140</v>
      </c>
      <c r="G30">
        <v>4</v>
      </c>
      <c r="H30">
        <v>5</v>
      </c>
      <c r="I30">
        <v>5</v>
      </c>
      <c r="J30">
        <v>6</v>
      </c>
      <c r="K30">
        <v>6</v>
      </c>
    </row>
    <row r="31" spans="1:11" x14ac:dyDescent="0.2">
      <c r="A31" s="186"/>
      <c r="B31" s="185" t="s">
        <v>97</v>
      </c>
      <c r="C31" s="185">
        <v>3</v>
      </c>
      <c r="E31">
        <v>100000</v>
      </c>
      <c r="F31" t="s">
        <v>165</v>
      </c>
      <c r="G31">
        <v>2</v>
      </c>
      <c r="H31">
        <v>2</v>
      </c>
      <c r="I31">
        <v>3</v>
      </c>
      <c r="J31">
        <v>3</v>
      </c>
      <c r="K31">
        <v>4</v>
      </c>
    </row>
    <row r="32" spans="1:11" x14ac:dyDescent="0.2">
      <c r="A32" s="186"/>
      <c r="B32" s="186"/>
      <c r="C32" s="186"/>
      <c r="E32">
        <v>10800</v>
      </c>
      <c r="F32" t="s">
        <v>141</v>
      </c>
      <c r="G32">
        <v>8</v>
      </c>
      <c r="H32">
        <v>10</v>
      </c>
      <c r="I32">
        <v>12</v>
      </c>
      <c r="J32">
        <v>13</v>
      </c>
      <c r="K32">
        <v>14</v>
      </c>
    </row>
    <row r="33" spans="1:11" x14ac:dyDescent="0.2">
      <c r="A33" s="186"/>
      <c r="B33" s="185" t="s">
        <v>111</v>
      </c>
      <c r="C33" s="186">
        <v>9</v>
      </c>
      <c r="E33">
        <v>45000</v>
      </c>
      <c r="F33" t="s">
        <v>139</v>
      </c>
      <c r="G33">
        <v>1</v>
      </c>
      <c r="H33">
        <v>1</v>
      </c>
      <c r="I33">
        <v>1</v>
      </c>
      <c r="J33">
        <v>2</v>
      </c>
      <c r="K33">
        <v>2</v>
      </c>
    </row>
    <row r="34" spans="1:11" ht="25.5" x14ac:dyDescent="0.2">
      <c r="E34">
        <v>2500</v>
      </c>
      <c r="F34" s="193" t="s">
        <v>142</v>
      </c>
      <c r="G34">
        <v>30</v>
      </c>
      <c r="H34">
        <v>35</v>
      </c>
      <c r="I34">
        <v>40</v>
      </c>
      <c r="J34">
        <v>45</v>
      </c>
      <c r="K34">
        <v>50</v>
      </c>
    </row>
    <row r="35" spans="1:11" x14ac:dyDescent="0.2">
      <c r="B35" s="184" t="s">
        <v>112</v>
      </c>
      <c r="C35" s="186">
        <v>12</v>
      </c>
      <c r="E35">
        <v>2500</v>
      </c>
      <c r="F35" t="s">
        <v>143</v>
      </c>
      <c r="G35">
        <v>15</v>
      </c>
      <c r="H35">
        <v>18</v>
      </c>
      <c r="I35">
        <v>21</v>
      </c>
      <c r="J35">
        <v>24</v>
      </c>
      <c r="K35">
        <v>27</v>
      </c>
    </row>
    <row r="36" spans="1:11" x14ac:dyDescent="0.2">
      <c r="E36">
        <v>60000</v>
      </c>
      <c r="F36" t="s">
        <v>149</v>
      </c>
      <c r="G36">
        <v>0</v>
      </c>
      <c r="H36">
        <v>1</v>
      </c>
      <c r="I36">
        <v>1</v>
      </c>
      <c r="J36">
        <v>1</v>
      </c>
      <c r="K36">
        <v>1</v>
      </c>
    </row>
    <row r="37" spans="1:11" x14ac:dyDescent="0.2">
      <c r="E37">
        <v>35000</v>
      </c>
      <c r="F37" t="s">
        <v>146</v>
      </c>
      <c r="G37">
        <v>1</v>
      </c>
      <c r="H37">
        <v>1</v>
      </c>
      <c r="I37">
        <v>1</v>
      </c>
      <c r="J37">
        <v>1</v>
      </c>
      <c r="K37">
        <v>1</v>
      </c>
    </row>
    <row r="38" spans="1:11" x14ac:dyDescent="0.2">
      <c r="E38">
        <v>65000</v>
      </c>
      <c r="F38" t="s">
        <v>147</v>
      </c>
      <c r="G38">
        <v>1</v>
      </c>
      <c r="H38">
        <v>1</v>
      </c>
      <c r="I38">
        <v>1</v>
      </c>
      <c r="J38">
        <v>1</v>
      </c>
      <c r="K38">
        <v>1</v>
      </c>
    </row>
    <row r="41" spans="1:11" x14ac:dyDescent="0.2">
      <c r="F41" t="s">
        <v>131</v>
      </c>
    </row>
    <row r="42" spans="1:11" x14ac:dyDescent="0.2">
      <c r="E42" s="189">
        <v>0.3322</v>
      </c>
      <c r="F42" t="s">
        <v>132</v>
      </c>
      <c r="G42" s="190">
        <f>G30*$E$30*(100%+$E$42)</f>
        <v>439626</v>
      </c>
      <c r="H42" s="190">
        <f>H30*$E$30*(100%+$E$42)</f>
        <v>549532.5</v>
      </c>
      <c r="I42" s="190">
        <f>I30*$E$30*(100%+$E$42)</f>
        <v>549532.5</v>
      </c>
      <c r="J42" s="190">
        <f>J30*$E$30*(100%+$E$42)</f>
        <v>659439</v>
      </c>
      <c r="K42" s="190">
        <f>K30*$E$30*(100%+$E$42)</f>
        <v>659439</v>
      </c>
    </row>
    <row r="43" spans="1:11" x14ac:dyDescent="0.2">
      <c r="F43" t="s">
        <v>165</v>
      </c>
      <c r="G43" s="190">
        <f>G31*$E$31*(100%+$E$42)</f>
        <v>266440</v>
      </c>
      <c r="H43" s="190">
        <f>H31*$E$31*(100%+$E$42)</f>
        <v>266440</v>
      </c>
      <c r="I43" s="190">
        <f>I31*$E$31*(100%+$E$42)</f>
        <v>399660</v>
      </c>
      <c r="J43" s="190">
        <f>J31*$E$31*(100%+$E$42)</f>
        <v>399660</v>
      </c>
      <c r="K43" s="190">
        <f>K31*$E$31*(100%+$E$42)</f>
        <v>532880</v>
      </c>
    </row>
    <row r="44" spans="1:11" x14ac:dyDescent="0.2">
      <c r="F44" t="s">
        <v>133</v>
      </c>
      <c r="G44" s="192">
        <f>SUM(G42:G43)</f>
        <v>706066</v>
      </c>
      <c r="H44" s="192">
        <f t="shared" ref="H44:K44" si="0">SUM(H42:H43)</f>
        <v>815972.5</v>
      </c>
      <c r="I44" s="192">
        <f t="shared" si="0"/>
        <v>949192.5</v>
      </c>
      <c r="J44" s="192">
        <f t="shared" si="0"/>
        <v>1059099</v>
      </c>
      <c r="K44" s="192">
        <f t="shared" si="0"/>
        <v>1192319</v>
      </c>
    </row>
    <row r="45" spans="1:11" x14ac:dyDescent="0.2">
      <c r="G45" s="192"/>
      <c r="H45" s="192"/>
      <c r="I45" s="192"/>
      <c r="J45" s="192"/>
      <c r="K45" s="192"/>
    </row>
    <row r="46" spans="1:11" x14ac:dyDescent="0.2">
      <c r="E46" s="189">
        <v>0.46229999999999999</v>
      </c>
      <c r="F46" t="s">
        <v>146</v>
      </c>
      <c r="G46" s="190">
        <f>G37*$E$37*(100%+$E$46)</f>
        <v>51180.5</v>
      </c>
      <c r="H46" s="190">
        <f t="shared" ref="H46:K46" si="1">H37*$E$37*(100%+$E$46)</f>
        <v>51180.5</v>
      </c>
      <c r="I46" s="190">
        <f t="shared" si="1"/>
        <v>51180.5</v>
      </c>
      <c r="J46" s="190">
        <f t="shared" si="1"/>
        <v>51180.5</v>
      </c>
      <c r="K46" s="190">
        <f t="shared" si="1"/>
        <v>51180.5</v>
      </c>
    </row>
    <row r="47" spans="1:11" x14ac:dyDescent="0.2">
      <c r="G47" s="192"/>
      <c r="H47" s="192"/>
      <c r="I47" s="192"/>
      <c r="J47" s="192"/>
      <c r="K47" s="192"/>
    </row>
    <row r="49" spans="5:11" x14ac:dyDescent="0.2">
      <c r="E49" s="189">
        <v>0.3322</v>
      </c>
      <c r="F49" t="s">
        <v>162</v>
      </c>
      <c r="G49" s="190">
        <f>G33*$E$33*(100%+$E$49)</f>
        <v>59949</v>
      </c>
      <c r="H49" s="190">
        <f>H33*$E$33*(100%+$E$49)</f>
        <v>59949</v>
      </c>
      <c r="I49" s="190">
        <f>I33*$E$33*(100%+$E$49)</f>
        <v>59949</v>
      </c>
      <c r="J49" s="190">
        <f>J33*$E$33*(100%+$E$49)</f>
        <v>119898</v>
      </c>
      <c r="K49" s="190">
        <f>K33*$E$33*(100%+$E$49)</f>
        <v>119898</v>
      </c>
    </row>
    <row r="50" spans="5:11" x14ac:dyDescent="0.2">
      <c r="E50" s="189"/>
      <c r="F50" t="s">
        <v>149</v>
      </c>
      <c r="G50" s="190">
        <f>G36*$E$36*(100%+$E$49)</f>
        <v>0</v>
      </c>
      <c r="H50" s="190">
        <f>H36*$E$36*(100%+$E$49)</f>
        <v>79932</v>
      </c>
      <c r="I50" s="190">
        <f>I36*$E$36*(100%+$E$49)</f>
        <v>79932</v>
      </c>
      <c r="J50" s="190">
        <f>J36*$E$36*(100%+$E$49)</f>
        <v>79932</v>
      </c>
      <c r="K50" s="190">
        <f>K36*$E$36*(100%+$E$49)</f>
        <v>79932</v>
      </c>
    </row>
    <row r="51" spans="5:11" x14ac:dyDescent="0.2">
      <c r="E51" s="189"/>
      <c r="F51" t="s">
        <v>147</v>
      </c>
      <c r="G51" s="190">
        <f>G38*$E$38*(100%+$E$49)</f>
        <v>86593</v>
      </c>
      <c r="H51" s="190">
        <f>H38*$E$38*(100%+$E$49)</f>
        <v>86593</v>
      </c>
      <c r="I51" s="190">
        <f>I38*$E$38*(100%+$E$49)</f>
        <v>86593</v>
      </c>
      <c r="J51" s="190">
        <f>J38*$E$38*(100%+$E$49)</f>
        <v>86593</v>
      </c>
      <c r="K51" s="190">
        <f>K38*$E$38*(100%+$E$49)</f>
        <v>86593</v>
      </c>
    </row>
    <row r="52" spans="5:11" x14ac:dyDescent="0.2">
      <c r="E52" s="189"/>
      <c r="F52" t="s">
        <v>163</v>
      </c>
      <c r="G52" s="190">
        <f>SUM(G49:G51)</f>
        <v>146542</v>
      </c>
      <c r="H52" s="190">
        <f>SUM(H49:H51)</f>
        <v>226474</v>
      </c>
      <c r="I52" s="190">
        <f>SUM(I49:I51)</f>
        <v>226474</v>
      </c>
      <c r="J52" s="190">
        <f>SUM(J49:J51)</f>
        <v>286423</v>
      </c>
      <c r="K52" s="190">
        <f>SUM(K49:K51)</f>
        <v>286423</v>
      </c>
    </row>
    <row r="54" spans="5:11" x14ac:dyDescent="0.2">
      <c r="E54" s="189">
        <v>2.87E-2</v>
      </c>
      <c r="F54" t="s">
        <v>130</v>
      </c>
      <c r="G54" s="190">
        <f>G32*$E$32*(100%+$E$54)</f>
        <v>88879.679999999993</v>
      </c>
      <c r="H54" s="190">
        <f>H32*$E$32*(100%+$E$54)</f>
        <v>111099.59999999999</v>
      </c>
      <c r="I54" s="190">
        <f>I32*$E$32*(100%+$E$54)</f>
        <v>133319.51999999999</v>
      </c>
      <c r="J54" s="190">
        <f>J32*$E$32*(100%+$E$54)</f>
        <v>144429.47999999998</v>
      </c>
      <c r="K54" s="190">
        <f>K32*$E$32*(100%+$E$54)</f>
        <v>155539.44</v>
      </c>
    </row>
    <row r="55" spans="5:11" x14ac:dyDescent="0.2">
      <c r="E55" s="189">
        <v>4.0000000000000002E-4</v>
      </c>
      <c r="F55" t="s">
        <v>144</v>
      </c>
      <c r="G55" s="190">
        <f>G34*$E$34*(100%+$E$55)</f>
        <v>75030</v>
      </c>
      <c r="H55" s="190">
        <f>H34*$E$34*(100%+$E$55)</f>
        <v>87535</v>
      </c>
      <c r="I55" s="190">
        <f>I34*$E$34*(100%+$E$55)</f>
        <v>100040</v>
      </c>
      <c r="J55" s="190">
        <f>J34*$E$34*(100%+$E$55)</f>
        <v>112545</v>
      </c>
      <c r="K55" s="190">
        <f>K34*$E$34*(100%+$E$55)</f>
        <v>125050</v>
      </c>
    </row>
    <row r="56" spans="5:11" x14ac:dyDescent="0.2">
      <c r="E56" s="189">
        <v>4.0000000000000002E-4</v>
      </c>
      <c r="F56" t="s">
        <v>145</v>
      </c>
      <c r="G56" s="190">
        <f>G35*$E$35*(100%+$E$56)</f>
        <v>37515</v>
      </c>
      <c r="H56" s="190">
        <f>H35*$E$35*(100%+$E$56)</f>
        <v>45018</v>
      </c>
      <c r="I56" s="190">
        <f>I35*$E$35*(100%+$E$56)</f>
        <v>52521</v>
      </c>
      <c r="J56" s="190">
        <f>J35*$E$35*(100%+$E$56)</f>
        <v>60024</v>
      </c>
      <c r="K56" s="190">
        <f>K35*$E$35*(100%+$E$56)</f>
        <v>67527</v>
      </c>
    </row>
    <row r="57" spans="5:11" x14ac:dyDescent="0.2">
      <c r="F57" t="s">
        <v>151</v>
      </c>
      <c r="G57" s="192">
        <f>SUM(G54:G56)</f>
        <v>201424.68</v>
      </c>
      <c r="H57" s="192">
        <f t="shared" ref="H57:K57" si="2">SUM(H54:H56)</f>
        <v>243652.59999999998</v>
      </c>
      <c r="I57" s="192">
        <f t="shared" si="2"/>
        <v>285880.52</v>
      </c>
      <c r="J57" s="192">
        <f t="shared" si="2"/>
        <v>316998.48</v>
      </c>
      <c r="K57" s="192">
        <f t="shared" si="2"/>
        <v>348116.44</v>
      </c>
    </row>
    <row r="59" spans="5:11" x14ac:dyDescent="0.2">
      <c r="F59" t="s">
        <v>148</v>
      </c>
      <c r="G59" s="190">
        <v>125000</v>
      </c>
      <c r="H59" s="190">
        <v>135000</v>
      </c>
      <c r="I59" s="190">
        <v>145000</v>
      </c>
      <c r="J59" s="190">
        <v>155000</v>
      </c>
      <c r="K59" s="190">
        <v>165000</v>
      </c>
    </row>
    <row r="61" spans="5:11" x14ac:dyDescent="0.2">
      <c r="F61" t="s">
        <v>150</v>
      </c>
      <c r="G61" s="192">
        <f>G44+G52+G46+G57+G59</f>
        <v>1230213.18</v>
      </c>
      <c r="H61" s="192">
        <f>H44+H52+H46+H57+H59</f>
        <v>1472279.6</v>
      </c>
      <c r="I61" s="192">
        <f t="shared" ref="I61:J61" si="3">I44+I52+I46+I57+I59</f>
        <v>1657727.52</v>
      </c>
      <c r="J61" s="192">
        <f t="shared" si="3"/>
        <v>1868700.98</v>
      </c>
      <c r="K61" s="192">
        <f>K44+K52+K46+K57+K59</f>
        <v>2043038.94</v>
      </c>
    </row>
    <row r="62" spans="5:11" x14ac:dyDescent="0.2">
      <c r="F62" t="s">
        <v>1</v>
      </c>
      <c r="G62">
        <v>281.25</v>
      </c>
      <c r="K62">
        <v>506.25</v>
      </c>
    </row>
    <row r="63" spans="5:11" x14ac:dyDescent="0.2">
      <c r="F63" t="s">
        <v>152</v>
      </c>
      <c r="G63" s="194">
        <f>G61/G62</f>
        <v>4374.0913066666662</v>
      </c>
      <c r="K63" s="194">
        <f>K61/K62</f>
        <v>4035.6324740740738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3ee27b9-ecbe-4e34-a463-4e12f4a5b539">M3TQQMXXTWXF-24-7</_dlc_DocId>
    <_dlc_DocIdUrl xmlns="23ee27b9-ecbe-4e34-a463-4e12f4a5b539">
      <Url>https://intranet.fiu.edu/daa/apa/prgreview/_layouts/DocIdRedir.aspx?ID=M3TQQMXXTWXF-24-7</Url>
      <Description>M3TQQMXXTWXF-24-7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62720FBFE2A4EBE1798D468AE8876" ma:contentTypeVersion="0" ma:contentTypeDescription="Create a new document." ma:contentTypeScope="" ma:versionID="a0ee34df76299805aeae988256593f83">
  <xsd:schema xmlns:xsd="http://www.w3.org/2001/XMLSchema" xmlns:xs="http://www.w3.org/2001/XMLSchema" xmlns:p="http://schemas.microsoft.com/office/2006/metadata/properties" xmlns:ns2="23ee27b9-ecbe-4e34-a463-4e12f4a5b539" targetNamespace="http://schemas.microsoft.com/office/2006/metadata/properties" ma:root="true" ma:fieldsID="92960f724fb8d293307c7a4311bc9808" ns2:_="">
    <xsd:import namespace="23ee27b9-ecbe-4e34-a463-4e12f4a5b5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e27b9-ecbe-4e34-a463-4e12f4a5b5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B29CC-CE19-49E9-8612-8A9DF315055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3ee27b9-ecbe-4e34-a463-4e12f4a5b53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B16EC6-F2DC-40FF-8ABF-E5DF068B9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e27b9-ecbe-4e34-a463-4e12f4a5b5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2799A-E4BA-40D3-AB94-2D5AAA18E6A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A94C31-4C6B-4466-8B23-660C0B42C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1-A UG Enrollment</vt:lpstr>
      <vt:lpstr>Table 2 Budget</vt:lpstr>
      <vt:lpstr>Table 3 Reallocation</vt:lpstr>
      <vt:lpstr>Table 4 Faculty</vt:lpstr>
      <vt:lpstr>Incremental Expenses With Crses</vt:lpstr>
      <vt:lpstr>'Incremental Expenses With Crses'!Print_Area</vt:lpstr>
    </vt:vector>
  </TitlesOfParts>
  <Company>Florida Gulf Coast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cduff</dc:creator>
  <cp:lastModifiedBy>Nagarajan Prabakar</cp:lastModifiedBy>
  <cp:lastPrinted>2017-03-06T19:25:34Z</cp:lastPrinted>
  <dcterms:created xsi:type="dcterms:W3CDTF">2006-07-06T14:04:46Z</dcterms:created>
  <dcterms:modified xsi:type="dcterms:W3CDTF">2019-11-22T03:09:28Z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0x0101007A262720FBFE2A4EBE1798D468AE8876</vt:lpwstr>
  </property>
  <property fmtid="{D5CDD505-2E9C-101B-9397-08002B2CF9AE}" pid="3" name="_dlc_DocIdItemGuid">
    <vt:lpwstr>b7e60f60-c43e-4dcd-ad41-0805612e905e</vt:lpwstr>
  </property>
</Properties>
</file>